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8" i="1" l="1"/>
  <c r="K28" i="1"/>
  <c r="J28" i="1"/>
  <c r="O28" i="1" s="1"/>
  <c r="L24" i="1"/>
  <c r="K24" i="1"/>
  <c r="J24" i="1"/>
  <c r="O24" i="1" s="1"/>
  <c r="L23" i="1"/>
  <c r="K23" i="1"/>
  <c r="J23" i="1"/>
  <c r="O23" i="1" s="1"/>
  <c r="L22" i="1"/>
  <c r="K22" i="1"/>
  <c r="J22" i="1"/>
  <c r="O2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7" i="1"/>
  <c r="K27" i="1"/>
  <c r="J27" i="1"/>
  <c r="O27" i="1" s="1"/>
  <c r="L26" i="1"/>
  <c r="K26" i="1"/>
  <c r="J26" i="1"/>
  <c r="O26" i="1" s="1"/>
  <c r="L20" i="1"/>
  <c r="K20" i="1"/>
  <c r="J20" i="1"/>
  <c r="O20" i="1" s="1"/>
  <c r="J21" i="1"/>
  <c r="O21" i="1" s="1"/>
  <c r="K21" i="1"/>
  <c r="L21" i="1"/>
  <c r="J25" i="1"/>
  <c r="O25" i="1" s="1"/>
  <c r="K25" i="1"/>
  <c r="L25" i="1"/>
  <c r="J32" i="1"/>
  <c r="O32" i="1" s="1"/>
  <c r="K32" i="1"/>
  <c r="L32" i="1"/>
  <c r="L19" i="1"/>
  <c r="K19" i="1"/>
  <c r="J19" i="1"/>
  <c r="M22" i="1" l="1"/>
  <c r="N22" i="1" s="1"/>
  <c r="M28" i="1"/>
  <c r="N28" i="1" s="1"/>
  <c r="M23" i="1"/>
  <c r="N23" i="1" s="1"/>
  <c r="M31" i="1"/>
  <c r="N31" i="1" s="1"/>
  <c r="M24" i="1"/>
  <c r="N24" i="1" s="1"/>
  <c r="M30" i="1"/>
  <c r="N30" i="1" s="1"/>
  <c r="M27" i="1"/>
  <c r="N27" i="1" s="1"/>
  <c r="M29" i="1"/>
  <c r="N29" i="1" s="1"/>
  <c r="M20" i="1"/>
  <c r="N20" i="1" s="1"/>
  <c r="M26" i="1"/>
  <c r="N26" i="1" s="1"/>
  <c r="M32" i="1"/>
  <c r="N32" i="1" s="1"/>
  <c r="M21" i="1"/>
  <c r="N21" i="1" s="1"/>
  <c r="M25" i="1"/>
  <c r="N25" i="1" s="1"/>
  <c r="M19" i="1"/>
  <c r="N19" i="1" s="1"/>
  <c r="O19" i="1"/>
  <c r="C16" i="1" l="1"/>
</calcChain>
</file>

<file path=xl/sharedStrings.xml><?xml version="1.0" encoding="utf-8"?>
<sst xmlns="http://schemas.openxmlformats.org/spreadsheetml/2006/main" count="59" uniqueCount="50">
  <si>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</si>
  <si>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</si>
  <si>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</si>
  <si>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</si>
  <si>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</si>
  <si>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</si>
  <si>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</si>
  <si>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</si>
  <si>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</si>
  <si>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</si>
  <si>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</si>
  <si>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</si>
  <si>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</si>
  <si>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</si>
  <si>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</si>
  <si>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</si>
  <si>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</si>
  <si>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</si>
  <si>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</si>
  <si>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</si>
  <si>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</si>
  <si>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</si>
  <si>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</si>
  <si>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</si>
  <si>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</si>
  <si>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КП вх.2823-06/22 от 17.06.2021</t>
  </si>
  <si>
    <t>КП вх.2822-06/22 от 17.06.2021</t>
  </si>
  <si>
    <t>ИТОГО:</t>
  </si>
  <si>
    <t>КП вх.2821-06/22 от 17.06.2021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</si>
  <si>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</si>
  <si>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</si>
  <si>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</si>
  <si>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</si>
  <si>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</si>
  <si>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Салфетка одноразовая  Спанлейс  30*20 
№ 100 шт.</t>
  </si>
  <si>
    <t>Салфетка одноразовая  Спанлейс  30*40 № 100 шт.</t>
  </si>
  <si>
    <t>Салфетка одноразовая  Спанбонд  40*60 № 200 шт. с перфорацией</t>
  </si>
  <si>
    <t>Салфетки многослойные, одноразовые, супервпитывающие Р.60*90 № 30 шт.</t>
  </si>
  <si>
    <t>Простынь одноразовая Спанбонд  sms   70*200  № 100 шт. с перфорацией</t>
  </si>
  <si>
    <t>Простынь одноразовая Спанбонд  sms   70*80  № 100 шт. с перфорацией</t>
  </si>
  <si>
    <t>Шапочка медицинская тип "Шарлотта" из нетканного материала Спанбонд</t>
  </si>
  <si>
    <t>Медицинская шапочка-колпак, одноразовая</t>
  </si>
  <si>
    <t>Чехол защитный одноразовый, стерильный 240*13</t>
  </si>
  <si>
    <t xml:space="preserve">Пачка </t>
  </si>
  <si>
    <t>Рул.</t>
  </si>
  <si>
    <t>Уп.</t>
  </si>
  <si>
    <t>Шт.</t>
  </si>
  <si>
    <t>Исходя из имеющегося у Заказчика объёма финансового обеспечения для осуществления закупки НМЦД устанавливается в размере  723 456 (семьсот двадцать три тысячи четыреста пятьдесят шесть) рублей 00 копеек.</t>
  </si>
  <si>
    <t>№ 185-22</t>
  </si>
  <si>
    <t>на поставку изделий медицинских одноразовых из нетканого материала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</si>
</sst>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6" style="2" customWidth="1"/>
    <col min="2" max="2" width="42.7109375" style="2" customWidth="1"/>
    <col min="3" max="4" width="9.140625" style="2"/>
    <col min="5" max="7" width="15.85546875" style="3" customWidth="1"/>
    <col min="8" max="8" width="9.7109375" style="3" hidden="1" customWidth="1"/>
    <col min="9" max="9" width="9.8554687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1"/>
      <c r="B1" s="11"/>
      <c r="C1" s="11"/>
      <c r="D1" s="11"/>
      <c r="E1" s="12"/>
      <c r="F1" s="12"/>
      <c r="G1" s="12"/>
      <c r="H1" s="12"/>
      <c r="I1" s="12"/>
      <c r="J1" s="12"/>
      <c r="K1" s="11"/>
      <c r="L1" s="11"/>
      <c r="M1" s="11"/>
      <c r="N1" s="11"/>
      <c r="O1" s="8" t="s">
        <v>30</v>
      </c>
    </row>
    <row r="2" spans="1:15" x14ac:dyDescent="0.25">
      <c r="A2" s="11"/>
      <c r="B2" s="11"/>
      <c r="C2" s="11"/>
      <c r="D2" s="11"/>
      <c r="E2" s="12"/>
      <c r="F2" s="12"/>
      <c r="G2" s="12"/>
      <c r="H2" s="12"/>
      <c r="I2" s="12"/>
      <c r="J2" s="12"/>
      <c r="K2" s="11"/>
      <c r="L2" s="11"/>
      <c r="M2" s="11"/>
      <c r="N2" s="11"/>
      <c r="O2" s="8" t="s">
        <v>31</v>
      </c>
    </row>
    <row r="3" spans="1:15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1"/>
      <c r="L3" s="11"/>
      <c r="M3" s="11"/>
      <c r="N3" s="11"/>
      <c r="O3" s="8" t="s">
        <v>49</v>
      </c>
    </row>
    <row r="4" spans="1:15" x14ac:dyDescent="0.25">
      <c r="A4" s="11"/>
      <c r="B4" s="11"/>
      <c r="C4" s="11"/>
      <c r="D4" s="11"/>
      <c r="E4" s="12"/>
      <c r="F4" s="12"/>
      <c r="G4" s="12"/>
      <c r="H4" s="12"/>
      <c r="I4" s="12"/>
      <c r="J4" s="12"/>
      <c r="K4" s="11"/>
      <c r="L4" s="11"/>
      <c r="M4" s="11"/>
      <c r="N4" s="11"/>
      <c r="O4" s="8" t="s">
        <v>32</v>
      </c>
    </row>
    <row r="5" spans="1:15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1"/>
      <c r="L5" s="11"/>
      <c r="M5" s="11"/>
      <c r="N5" s="11"/>
      <c r="O5" s="8" t="s">
        <v>33</v>
      </c>
    </row>
    <row r="6" spans="1:15" x14ac:dyDescent="0.25">
      <c r="A6" s="11"/>
      <c r="B6" s="11"/>
      <c r="C6" s="11"/>
      <c r="D6" s="11"/>
      <c r="E6" s="12"/>
      <c r="F6" s="12"/>
      <c r="G6" s="12"/>
      <c r="H6" s="12"/>
      <c r="I6" s="12"/>
      <c r="J6" s="12"/>
      <c r="K6" s="11"/>
      <c r="L6" s="11"/>
      <c r="M6" s="11"/>
      <c r="N6" s="11"/>
      <c r="O6" s="8" t="s">
        <v>48</v>
      </c>
    </row>
    <row r="7" spans="1:15" s="5" customFormat="1" x14ac:dyDescent="0.2">
      <c r="A7" s="11"/>
      <c r="B7" s="11"/>
      <c r="C7" s="11"/>
      <c r="D7" s="11"/>
      <c r="E7" s="12"/>
      <c r="F7" s="12"/>
      <c r="G7" s="12"/>
      <c r="H7" s="12"/>
      <c r="I7" s="12"/>
      <c r="J7" s="12"/>
      <c r="K7" s="11"/>
      <c r="L7" s="11"/>
      <c r="M7" s="11"/>
      <c r="N7" s="11"/>
      <c r="O7" s="13" t="s">
        <v>16</v>
      </c>
    </row>
    <row r="8" spans="1:15" s="5" customFormat="1" x14ac:dyDescent="0.2">
      <c r="A8" s="11"/>
      <c r="B8" s="11"/>
      <c r="C8" s="11"/>
      <c r="D8" s="11"/>
      <c r="E8" s="12"/>
      <c r="F8" s="12"/>
      <c r="G8" s="12"/>
      <c r="H8" s="12"/>
      <c r="I8" s="12"/>
      <c r="J8" s="12"/>
      <c r="K8" s="11"/>
      <c r="L8" s="11"/>
      <c r="M8" s="11"/>
      <c r="N8" s="11"/>
      <c r="O8" s="14" t="s">
        <v>21</v>
      </c>
    </row>
    <row r="9" spans="1:15" s="5" customFormat="1" x14ac:dyDescent="0.2">
      <c r="A9" s="11"/>
      <c r="B9" s="11"/>
      <c r="C9" s="11"/>
      <c r="D9" s="11"/>
      <c r="E9" s="12"/>
      <c r="F9" s="12"/>
      <c r="G9" s="12"/>
      <c r="H9" s="12"/>
      <c r="I9" s="12"/>
      <c r="J9" s="12"/>
      <c r="K9" s="11"/>
      <c r="L9" s="11"/>
      <c r="M9" s="11"/>
      <c r="N9" s="11"/>
      <c r="O9" s="14" t="s">
        <v>17</v>
      </c>
    </row>
    <row r="10" spans="1:15" s="5" customFormat="1" x14ac:dyDescent="0.25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1"/>
      <c r="L10" s="11"/>
      <c r="M10" s="11"/>
      <c r="N10" s="11"/>
      <c r="O10" s="12"/>
    </row>
    <row r="11" spans="1:15" s="5" customFormat="1" ht="28.9" customHeight="1" x14ac:dyDescent="0.25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1"/>
      <c r="L11" s="15" t="s">
        <v>20</v>
      </c>
      <c r="M11" s="15"/>
      <c r="N11" s="11"/>
      <c r="O11" s="12" t="s">
        <v>18</v>
      </c>
    </row>
    <row r="12" spans="1:15" x14ac:dyDescent="0.25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1"/>
      <c r="L12" s="11"/>
      <c r="M12" s="11"/>
      <c r="N12" s="11"/>
      <c r="O12" s="12"/>
    </row>
    <row r="13" spans="1:15" x14ac:dyDescent="0.25">
      <c r="A13" s="11"/>
      <c r="B13" s="15" t="s">
        <v>19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2"/>
    </row>
    <row r="14" spans="1:15" hidden="1" x14ac:dyDescent="0.25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1"/>
      <c r="N14" s="11"/>
      <c r="O14" s="12"/>
    </row>
    <row r="15" spans="1:1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2"/>
    </row>
    <row r="16" spans="1:15" s="4" customFormat="1" ht="45" customHeight="1" x14ac:dyDescent="0.25">
      <c r="A16" s="19" t="s">
        <v>14</v>
      </c>
      <c r="B16" s="19"/>
      <c r="C16" s="20">
        <f>SUMIF(O19:O32,"&gt;0")</f>
        <v>759632</v>
      </c>
      <c r="D16" s="19"/>
      <c r="E16" s="16" t="s">
        <v>25</v>
      </c>
      <c r="F16" s="16" t="s">
        <v>26</v>
      </c>
      <c r="G16" s="16" t="s">
        <v>28</v>
      </c>
      <c r="H16" s="16"/>
      <c r="I16" s="17"/>
      <c r="J16" s="17"/>
      <c r="K16" s="18"/>
      <c r="L16" s="18"/>
      <c r="M16" s="18"/>
      <c r="N16" s="18"/>
      <c r="O16" s="17"/>
    </row>
    <row r="17" spans="1:15" s="4" customFormat="1" ht="30" customHeight="1" x14ac:dyDescent="0.25">
      <c r="A17" s="19" t="s">
        <v>0</v>
      </c>
      <c r="B17" s="19" t="s">
        <v>1</v>
      </c>
      <c r="C17" s="19" t="s">
        <v>2</v>
      </c>
      <c r="D17" s="19"/>
      <c r="E17" s="17" t="s">
        <v>5</v>
      </c>
      <c r="F17" s="17" t="s">
        <v>7</v>
      </c>
      <c r="G17" s="17" t="s">
        <v>8</v>
      </c>
      <c r="H17" s="17" t="s">
        <v>22</v>
      </c>
      <c r="I17" s="17" t="s">
        <v>23</v>
      </c>
      <c r="J17" s="20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0" t="s">
        <v>10</v>
      </c>
    </row>
    <row r="18" spans="1:15" s="4" customFormat="1" ht="25.5" x14ac:dyDescent="0.25">
      <c r="A18" s="19"/>
      <c r="B18" s="19"/>
      <c r="C18" s="18" t="s">
        <v>3</v>
      </c>
      <c r="D18" s="18" t="s">
        <v>4</v>
      </c>
      <c r="E18" s="17" t="s">
        <v>6</v>
      </c>
      <c r="F18" s="17" t="s">
        <v>6</v>
      </c>
      <c r="G18" s="17" t="s">
        <v>6</v>
      </c>
      <c r="H18" s="17" t="s">
        <v>6</v>
      </c>
      <c r="I18" s="17" t="s">
        <v>6</v>
      </c>
      <c r="J18" s="20"/>
      <c r="K18" s="19"/>
      <c r="L18" s="19"/>
      <c r="M18" s="19"/>
      <c r="N18" s="19"/>
      <c r="O18" s="20"/>
    </row>
    <row r="19" spans="1:15" s="6" customFormat="1" ht="33.6" customHeight="1" x14ac:dyDescent="0.25">
      <c r="A19" s="18">
        <v>1</v>
      </c>
      <c r="B19" s="10" t="s">
        <v>34</v>
      </c>
      <c r="C19" s="28" t="s">
        <v>43</v>
      </c>
      <c r="D19" s="28">
        <v>240</v>
      </c>
      <c r="E19" s="17">
        <v>170</v>
      </c>
      <c r="F19" s="17">
        <v>156</v>
      </c>
      <c r="G19" s="17">
        <v>170</v>
      </c>
      <c r="H19" s="17"/>
      <c r="I19" s="17"/>
      <c r="J19" s="17">
        <f t="shared" ref="J19:J20" si="0">AVERAGE(E19:I19)</f>
        <v>165.33333333333334</v>
      </c>
      <c r="K19" s="18">
        <f t="shared" ref="K19:K20" si="1">COUNT(E19:I19)</f>
        <v>3</v>
      </c>
      <c r="L19" s="18">
        <f t="shared" ref="L19:L20" si="2">STDEV(E19:I19)</f>
        <v>8.0829037686547611</v>
      </c>
      <c r="M19" s="18">
        <f t="shared" ref="M19:M20" si="3">L19/J19*100</f>
        <v>4.8888530858798953</v>
      </c>
      <c r="N19" s="18" t="str">
        <f t="shared" ref="N19:N20" si="4">IF(M19&lt;33,"ОДНОРОДНЫЕ","НЕОДНОРОДНЫЕ")</f>
        <v>ОДНОРОДНЫЕ</v>
      </c>
      <c r="O19" s="17">
        <f t="shared" ref="O19:O20" si="5">D19*J19</f>
        <v>39680</v>
      </c>
    </row>
    <row r="20" spans="1:15" s="6" customFormat="1" ht="28.9" customHeight="1" x14ac:dyDescent="0.25">
      <c r="A20" s="18">
        <v>2</v>
      </c>
      <c r="B20" s="9" t="s">
        <v>35</v>
      </c>
      <c r="C20" s="28" t="s">
        <v>43</v>
      </c>
      <c r="D20" s="28">
        <v>555</v>
      </c>
      <c r="E20" s="17">
        <v>330</v>
      </c>
      <c r="F20" s="17">
        <v>312</v>
      </c>
      <c r="G20" s="17">
        <v>330</v>
      </c>
      <c r="H20" s="17"/>
      <c r="I20" s="17"/>
      <c r="J20" s="17">
        <f t="shared" si="0"/>
        <v>324</v>
      </c>
      <c r="K20" s="18">
        <f t="shared" si="1"/>
        <v>3</v>
      </c>
      <c r="L20" s="18">
        <f t="shared" si="2"/>
        <v>10.392304845413264</v>
      </c>
      <c r="M20" s="18">
        <f t="shared" si="3"/>
        <v>3.2075014954979211</v>
      </c>
      <c r="N20" s="18" t="str">
        <f t="shared" si="4"/>
        <v>ОДНОРОДНЫЕ</v>
      </c>
      <c r="O20" s="17">
        <f t="shared" si="5"/>
        <v>179820</v>
      </c>
    </row>
    <row r="21" spans="1:15" s="6" customFormat="1" ht="30" customHeight="1" x14ac:dyDescent="0.25">
      <c r="A21" s="18">
        <v>3</v>
      </c>
      <c r="B21" s="9" t="s">
        <v>36</v>
      </c>
      <c r="C21" s="28" t="s">
        <v>44</v>
      </c>
      <c r="D21" s="28">
        <v>235</v>
      </c>
      <c r="E21" s="17">
        <v>280</v>
      </c>
      <c r="F21" s="17">
        <v>282</v>
      </c>
      <c r="G21" s="17">
        <v>280</v>
      </c>
      <c r="H21" s="17"/>
      <c r="I21" s="17"/>
      <c r="J21" s="17">
        <f>AVERAGE(E21:I21)</f>
        <v>280.66666666666669</v>
      </c>
      <c r="K21" s="18">
        <f>COUNT(E21:I21)</f>
        <v>3</v>
      </c>
      <c r="L21" s="18">
        <f>STDEV(E21:I21)</f>
        <v>1.1547005383792517</v>
      </c>
      <c r="M21" s="18">
        <f>L21/J21*100</f>
        <v>0.41141349348429396</v>
      </c>
      <c r="N21" s="18" t="str">
        <f>IF(M21&lt;33,"ОДНОРОДНЫЕ","НЕОДНОРОДНЫЕ")</f>
        <v>ОДНОРОДНЫЕ</v>
      </c>
      <c r="O21" s="17">
        <f>D21*J21</f>
        <v>65956.666666666672</v>
      </c>
    </row>
    <row r="22" spans="1:15" s="6" customFormat="1" ht="28.9" customHeight="1" x14ac:dyDescent="0.25">
      <c r="A22" s="18">
        <v>4</v>
      </c>
      <c r="B22" s="10" t="s">
        <v>37</v>
      </c>
      <c r="C22" s="28" t="s">
        <v>45</v>
      </c>
      <c r="D22" s="28">
        <v>350</v>
      </c>
      <c r="E22" s="17">
        <v>35</v>
      </c>
      <c r="F22" s="17">
        <v>27.5</v>
      </c>
      <c r="G22" s="17">
        <v>35</v>
      </c>
      <c r="H22" s="17"/>
      <c r="I22" s="17"/>
      <c r="J22" s="17">
        <f t="shared" ref="J22:J23" si="6">AVERAGE(E22:I22)</f>
        <v>32.5</v>
      </c>
      <c r="K22" s="18">
        <f t="shared" ref="K22:K23" si="7">COUNT(E22:I22)</f>
        <v>3</v>
      </c>
      <c r="L22" s="18">
        <f t="shared" ref="L22:L23" si="8">STDEV(E22:I22)</f>
        <v>4.3301270189221936</v>
      </c>
      <c r="M22" s="18">
        <f t="shared" ref="M22:M23" si="9">L22/J22*100</f>
        <v>13.323467750529828</v>
      </c>
      <c r="N22" s="18" t="str">
        <f t="shared" ref="N22:N23" si="10">IF(M22&lt;33,"ОДНОРОДНЫЕ","НЕОДНОРОДНЫЕ")</f>
        <v>ОДНОРОДНЫЕ</v>
      </c>
      <c r="O22" s="17">
        <f t="shared" ref="O22:O23" si="11">D22*J22</f>
        <v>11375</v>
      </c>
    </row>
    <row r="23" spans="1:15" s="6" customFormat="1" ht="28.9" customHeight="1" x14ac:dyDescent="0.25">
      <c r="A23" s="18">
        <v>5</v>
      </c>
      <c r="B23" s="10" t="s">
        <v>38</v>
      </c>
      <c r="C23" s="28" t="s">
        <v>44</v>
      </c>
      <c r="D23" s="28">
        <v>345</v>
      </c>
      <c r="E23" s="17">
        <v>730</v>
      </c>
      <c r="F23" s="17">
        <v>690</v>
      </c>
      <c r="G23" s="17">
        <v>730</v>
      </c>
      <c r="H23" s="17"/>
      <c r="I23" s="17"/>
      <c r="J23" s="17">
        <f t="shared" si="6"/>
        <v>716.66666666666663</v>
      </c>
      <c r="K23" s="18">
        <f t="shared" si="7"/>
        <v>3</v>
      </c>
      <c r="L23" s="18">
        <f t="shared" si="8"/>
        <v>23.094010767585029</v>
      </c>
      <c r="M23" s="18">
        <f t="shared" si="9"/>
        <v>3.2224201071048881</v>
      </c>
      <c r="N23" s="18" t="str">
        <f t="shared" si="10"/>
        <v>ОДНОРОДНЫЕ</v>
      </c>
      <c r="O23" s="17">
        <f t="shared" si="11"/>
        <v>247250</v>
      </c>
    </row>
    <row r="24" spans="1:15" s="6" customFormat="1" ht="28.9" customHeight="1" x14ac:dyDescent="0.25">
      <c r="A24" s="18">
        <v>6</v>
      </c>
      <c r="B24" s="10" t="s">
        <v>39</v>
      </c>
      <c r="C24" s="28" t="s">
        <v>44</v>
      </c>
      <c r="D24" s="28">
        <v>157</v>
      </c>
      <c r="E24" s="17">
        <v>610</v>
      </c>
      <c r="F24" s="17">
        <v>564</v>
      </c>
      <c r="G24" s="17">
        <v>610</v>
      </c>
      <c r="H24" s="17"/>
      <c r="I24" s="17"/>
      <c r="J24" s="17">
        <f t="shared" ref="J24" si="12">AVERAGE(E24:I24)</f>
        <v>594.66666666666663</v>
      </c>
      <c r="K24" s="18">
        <f t="shared" ref="K24" si="13">COUNT(E24:I24)</f>
        <v>3</v>
      </c>
      <c r="L24" s="18">
        <f t="shared" ref="L24" si="14">STDEV(E24:I24)</f>
        <v>26.558112382722783</v>
      </c>
      <c r="M24" s="18">
        <f t="shared" ref="M24" si="15">L24/J24*100</f>
        <v>4.4660502885744595</v>
      </c>
      <c r="N24" s="18" t="str">
        <f t="shared" ref="N24" si="16">IF(M24&lt;33,"ОДНОРОДНЫЕ","НЕОДНОРОДНЫЕ")</f>
        <v>ОДНОРОДНЫЕ</v>
      </c>
      <c r="O24" s="17">
        <f t="shared" ref="O24" si="17">D24*J24</f>
        <v>93362.666666666657</v>
      </c>
    </row>
    <row r="25" spans="1:15" s="6" customFormat="1" ht="42" customHeight="1" x14ac:dyDescent="0.25">
      <c r="A25" s="18">
        <v>7</v>
      </c>
      <c r="B25" s="10" t="s">
        <v>40</v>
      </c>
      <c r="C25" s="28" t="s">
        <v>46</v>
      </c>
      <c r="D25" s="28">
        <v>11100</v>
      </c>
      <c r="E25" s="17">
        <v>3</v>
      </c>
      <c r="F25" s="17">
        <v>2.31</v>
      </c>
      <c r="G25" s="17">
        <v>3</v>
      </c>
      <c r="H25" s="17"/>
      <c r="I25" s="17"/>
      <c r="J25" s="17">
        <f>AVERAGE(E25:I25)</f>
        <v>2.77</v>
      </c>
      <c r="K25" s="18">
        <f>COUNT(E25:I25)</f>
        <v>3</v>
      </c>
      <c r="L25" s="18">
        <f>STDEV(E25:I25)</f>
        <v>0.39837168574083909</v>
      </c>
      <c r="M25" s="18">
        <f>L25/J25*100</f>
        <v>14.381649304723432</v>
      </c>
      <c r="N25" s="18" t="str">
        <f>IF(M25&lt;33,"ОДНОРОДНЫЕ","НЕОДНОРОДНЫЕ")</f>
        <v>ОДНОРОДНЫЕ</v>
      </c>
      <c r="O25" s="17">
        <f>D25*J25</f>
        <v>30747</v>
      </c>
    </row>
    <row r="26" spans="1:15" s="6" customFormat="1" ht="28.9" customHeight="1" x14ac:dyDescent="0.25">
      <c r="A26" s="18">
        <v>8</v>
      </c>
      <c r="B26" s="10" t="s">
        <v>41</v>
      </c>
      <c r="C26" s="28" t="s">
        <v>46</v>
      </c>
      <c r="D26" s="28">
        <v>3300</v>
      </c>
      <c r="E26" s="17">
        <v>6</v>
      </c>
      <c r="F26" s="17">
        <v>4.84</v>
      </c>
      <c r="G26" s="17">
        <v>6</v>
      </c>
      <c r="H26" s="17"/>
      <c r="I26" s="17"/>
      <c r="J26" s="17">
        <f t="shared" ref="J26:J27" si="18">AVERAGE(E26:I26)</f>
        <v>5.6133333333333333</v>
      </c>
      <c r="K26" s="18">
        <f t="shared" ref="K26:K27" si="19">COUNT(E26:I26)</f>
        <v>3</v>
      </c>
      <c r="L26" s="18">
        <f t="shared" ref="L26:L27" si="20">STDEV(E26:I26)</f>
        <v>0.66972631225996593</v>
      </c>
      <c r="M26" s="18">
        <f t="shared" ref="M26:M27" si="21">L26/J26*100</f>
        <v>11.930991311044524</v>
      </c>
      <c r="N26" s="18" t="str">
        <f t="shared" ref="N26:N27" si="22">IF(M26&lt;33,"ОДНОРОДНЫЕ","НЕОДНОРОДНЫЕ")</f>
        <v>ОДНОРОДНЫЕ</v>
      </c>
      <c r="O26" s="17">
        <f t="shared" ref="O26:O27" si="23">D26*J26</f>
        <v>18524</v>
      </c>
    </row>
    <row r="27" spans="1:15" s="6" customFormat="1" ht="43.9" customHeight="1" x14ac:dyDescent="0.25">
      <c r="A27" s="18">
        <v>9</v>
      </c>
      <c r="B27" s="10" t="s">
        <v>42</v>
      </c>
      <c r="C27" s="28" t="s">
        <v>46</v>
      </c>
      <c r="D27" s="28">
        <v>1250</v>
      </c>
      <c r="E27" s="17">
        <v>60</v>
      </c>
      <c r="F27" s="17">
        <v>55</v>
      </c>
      <c r="G27" s="17">
        <v>60</v>
      </c>
      <c r="H27" s="17"/>
      <c r="I27" s="17"/>
      <c r="J27" s="17">
        <f t="shared" si="18"/>
        <v>58.333333333333336</v>
      </c>
      <c r="K27" s="18">
        <f t="shared" si="19"/>
        <v>3</v>
      </c>
      <c r="L27" s="18">
        <f t="shared" si="20"/>
        <v>2.8867513459481287</v>
      </c>
      <c r="M27" s="18">
        <f t="shared" si="21"/>
        <v>4.948716593053935</v>
      </c>
      <c r="N27" s="18" t="str">
        <f t="shared" si="22"/>
        <v>ОДНОРОДНЫЕ</v>
      </c>
      <c r="O27" s="17">
        <f t="shared" si="23"/>
        <v>72916.666666666672</v>
      </c>
    </row>
    <row r="28" spans="1:15" s="6" customFormat="1" ht="43.9" hidden="1" customHeight="1" x14ac:dyDescent="0.25">
      <c r="A28" s="18"/>
      <c r="B28" s="10"/>
      <c r="C28" s="18"/>
      <c r="D28" s="21"/>
      <c r="E28" s="17"/>
      <c r="F28" s="17"/>
      <c r="G28" s="17"/>
      <c r="H28" s="17"/>
      <c r="I28" s="17"/>
      <c r="J28" s="17" t="e">
        <f t="shared" ref="J28" si="24">AVERAGE(E28:I28)</f>
        <v>#DIV/0!</v>
      </c>
      <c r="K28" s="18">
        <f t="shared" ref="K28" si="25">COUNT(E28:I28)</f>
        <v>0</v>
      </c>
      <c r="L28" s="18" t="e">
        <f t="shared" ref="L28" si="26">STDEV(E28:I28)</f>
        <v>#DIV/0!</v>
      </c>
      <c r="M28" s="18" t="e">
        <f t="shared" ref="M28" si="27">L28/J28*100</f>
        <v>#DIV/0!</v>
      </c>
      <c r="N28" s="18" t="e">
        <f t="shared" ref="N28" si="28">IF(M28&lt;33,"ОДНОРОДНЫЕ","НЕОДНОРОДНЫЕ")</f>
        <v>#DIV/0!</v>
      </c>
      <c r="O28" s="17" t="e">
        <f t="shared" ref="O28" si="29">D28*J28</f>
        <v>#DIV/0!</v>
      </c>
    </row>
    <row r="29" spans="1:15" s="6" customFormat="1" ht="31.9" hidden="1" customHeight="1" x14ac:dyDescent="0.25">
      <c r="A29" s="18"/>
      <c r="B29" s="10"/>
      <c r="C29" s="18"/>
      <c r="D29" s="21"/>
      <c r="E29" s="17"/>
      <c r="F29" s="17"/>
      <c r="G29" s="17"/>
      <c r="H29" s="17"/>
      <c r="I29" s="17"/>
      <c r="J29" s="17" t="e">
        <f t="shared" ref="J29:J31" si="30">AVERAGE(E29:I29)</f>
        <v>#DIV/0!</v>
      </c>
      <c r="K29" s="18">
        <f t="shared" ref="K29:K31" si="31">COUNT(E29:I29)</f>
        <v>0</v>
      </c>
      <c r="L29" s="18" t="e">
        <f t="shared" ref="L29:L31" si="32">STDEV(E29:I29)</f>
        <v>#DIV/0!</v>
      </c>
      <c r="M29" s="18" t="e">
        <f t="shared" ref="M29:M31" si="33">L29/J29*100</f>
        <v>#DIV/0!</v>
      </c>
      <c r="N29" s="18" t="e">
        <f t="shared" ref="N29:N31" si="34">IF(M29&lt;33,"ОДНОРОДНЫЕ","НЕОДНОРОДНЫЕ")</f>
        <v>#DIV/0!</v>
      </c>
      <c r="O29" s="17" t="e">
        <f t="shared" ref="O29:O31" si="35">D29*J29</f>
        <v>#DIV/0!</v>
      </c>
    </row>
    <row r="30" spans="1:15" s="6" customFormat="1" ht="28.9" hidden="1" customHeight="1" x14ac:dyDescent="0.25">
      <c r="A30" s="18"/>
      <c r="B30" s="10"/>
      <c r="C30" s="18"/>
      <c r="D30" s="21"/>
      <c r="E30" s="17"/>
      <c r="F30" s="17"/>
      <c r="G30" s="17"/>
      <c r="H30" s="17"/>
      <c r="I30" s="17"/>
      <c r="J30" s="17" t="e">
        <f t="shared" si="30"/>
        <v>#DIV/0!</v>
      </c>
      <c r="K30" s="18">
        <f t="shared" si="31"/>
        <v>0</v>
      </c>
      <c r="L30" s="18" t="e">
        <f t="shared" si="32"/>
        <v>#DIV/0!</v>
      </c>
      <c r="M30" s="18" t="e">
        <f t="shared" si="33"/>
        <v>#DIV/0!</v>
      </c>
      <c r="N30" s="18" t="e">
        <f t="shared" si="34"/>
        <v>#DIV/0!</v>
      </c>
      <c r="O30" s="17" t="e">
        <f t="shared" si="35"/>
        <v>#DIV/0!</v>
      </c>
    </row>
    <row r="31" spans="1:15" s="6" customFormat="1" ht="28.15" hidden="1" customHeight="1" x14ac:dyDescent="0.25">
      <c r="A31" s="18"/>
      <c r="B31" s="10"/>
      <c r="C31" s="18"/>
      <c r="D31" s="21"/>
      <c r="E31" s="17"/>
      <c r="F31" s="17"/>
      <c r="G31" s="17"/>
      <c r="H31" s="17"/>
      <c r="I31" s="17"/>
      <c r="J31" s="17" t="e">
        <f t="shared" si="30"/>
        <v>#DIV/0!</v>
      </c>
      <c r="K31" s="18">
        <f t="shared" si="31"/>
        <v>0</v>
      </c>
      <c r="L31" s="18" t="e">
        <f t="shared" si="32"/>
        <v>#DIV/0!</v>
      </c>
      <c r="M31" s="18" t="e">
        <f t="shared" si="33"/>
        <v>#DIV/0!</v>
      </c>
      <c r="N31" s="18" t="e">
        <f t="shared" si="34"/>
        <v>#DIV/0!</v>
      </c>
      <c r="O31" s="17" t="e">
        <f t="shared" si="35"/>
        <v>#DIV/0!</v>
      </c>
    </row>
    <row r="32" spans="1:15" s="6" customFormat="1" ht="17.45" customHeight="1" x14ac:dyDescent="0.25">
      <c r="A32" s="18"/>
      <c r="B32" s="10" t="s">
        <v>27</v>
      </c>
      <c r="C32" s="18"/>
      <c r="D32" s="21"/>
      <c r="E32" s="17">
        <v>777720</v>
      </c>
      <c r="F32" s="17">
        <v>723456</v>
      </c>
      <c r="G32" s="17">
        <v>777720</v>
      </c>
      <c r="H32" s="17"/>
      <c r="I32" s="17"/>
      <c r="J32" s="17">
        <f t="shared" ref="J32" si="36">AVERAGE(E32:I32)</f>
        <v>759632</v>
      </c>
      <c r="K32" s="18">
        <f t="shared" ref="K32" si="37">COUNT(E32:I32)</f>
        <v>3</v>
      </c>
      <c r="L32" s="18">
        <f t="shared" ref="L32" si="38">STDEV(E32:I32)</f>
        <v>31329.335007305854</v>
      </c>
      <c r="M32" s="18">
        <f t="shared" ref="M32" si="39">L32/J32*100</f>
        <v>4.1242779408063184</v>
      </c>
      <c r="N32" s="18" t="str">
        <f t="shared" ref="N32" si="40">IF(M32&lt;33,"ОДНОРОДНЫЕ","НЕОДНОРОДНЫЕ")</f>
        <v>ОДНОРОДНЫЕ</v>
      </c>
      <c r="O32" s="17">
        <f t="shared" ref="O32" si="41">D32*J32</f>
        <v>0</v>
      </c>
    </row>
    <row r="33" spans="1:15" s="6" customFormat="1" ht="17.45" hidden="1" customHeight="1" x14ac:dyDescent="0.25">
      <c r="A33" s="22"/>
      <c r="B33" s="23"/>
      <c r="C33" s="22"/>
      <c r="D33" s="24"/>
      <c r="E33" s="25"/>
      <c r="F33" s="25"/>
      <c r="G33" s="25"/>
      <c r="H33" s="25"/>
      <c r="I33" s="25"/>
      <c r="J33" s="25"/>
      <c r="K33" s="22"/>
      <c r="L33" s="22"/>
      <c r="M33" s="22"/>
      <c r="N33" s="22"/>
      <c r="O33" s="25"/>
    </row>
    <row r="34" spans="1:15" s="5" customFormat="1" x14ac:dyDescent="0.25">
      <c r="A34" s="11"/>
      <c r="B34" s="11"/>
      <c r="C34" s="11"/>
      <c r="D34" s="11"/>
      <c r="E34" s="12"/>
      <c r="F34" s="12"/>
      <c r="G34" s="12"/>
      <c r="H34" s="12"/>
      <c r="I34" s="12"/>
      <c r="J34" s="12"/>
      <c r="K34" s="11"/>
      <c r="L34" s="11"/>
      <c r="M34" s="11"/>
      <c r="N34" s="11"/>
      <c r="O34" s="12"/>
    </row>
    <row r="35" spans="1:15" s="7" customFormat="1" ht="25.15" customHeight="1" x14ac:dyDescent="0.25">
      <c r="A35" s="26" t="s">
        <v>29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7" customFormat="1" ht="39.6" customHeight="1" x14ac:dyDescent="0.25">
      <c r="A36" s="26" t="s">
        <v>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7" customForma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7" customFormat="1" ht="34.15" customHeight="1" x14ac:dyDescent="0.25">
      <c r="A38" s="27" t="s">
        <v>47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</sheetData>
  <mergeCells count="17">
    <mergeCell ref="A17:A18"/>
    <mergeCell ref="B17:B18"/>
    <mergeCell ref="C17:D17"/>
    <mergeCell ref="A38:O38"/>
    <mergeCell ref="L11:M11"/>
    <mergeCell ref="B13:N13"/>
    <mergeCell ref="A35:O35"/>
    <mergeCell ref="A36:O36"/>
    <mergeCell ref="A37:O37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19:N21 N25:N27 N29:N33">
    <cfRule type="containsText" dxfId="29" priority="34" operator="containsText" text="НЕ">
      <formula>NOT(ISERROR(SEARCH("НЕ",N19)))</formula>
    </cfRule>
    <cfRule type="containsText" dxfId="28" priority="35" operator="containsText" text="ОДНОРОДНЫЕ">
      <formula>NOT(ISERROR(SEARCH("ОДНОРОДНЫЕ",N19)))</formula>
    </cfRule>
    <cfRule type="containsText" dxfId="27" priority="36" operator="containsText" text="НЕОДНОРОДНЫЕ">
      <formula>NOT(ISERROR(SEARCH("НЕОДНОРОДНЫЕ",N19)))</formula>
    </cfRule>
  </conditionalFormatting>
  <conditionalFormatting sqref="N19:N21 N25:N27 N29:N33">
    <cfRule type="containsText" dxfId="26" priority="31" operator="containsText" text="НЕОДНОРОДНЫЕ">
      <formula>NOT(ISERROR(SEARCH("НЕОДНОРОДНЫЕ",N19)))</formula>
    </cfRule>
    <cfRule type="containsText" dxfId="25" priority="32" operator="containsText" text="ОДНОРОДНЫЕ">
      <formula>NOT(ISERROR(SEARCH("ОДНОРОДНЫЕ",N19)))</formula>
    </cfRule>
    <cfRule type="containsText" dxfId="24" priority="33" operator="containsText" text="НЕОДНОРОДНЫЕ">
      <formula>NOT(ISERROR(SEARCH("НЕОДНОРОДНЫЕ",N19)))</formula>
    </cfRule>
  </conditionalFormatting>
  <conditionalFormatting sqref="N22">
    <cfRule type="containsText" dxfId="23" priority="22" operator="containsText" text="НЕ">
      <formula>NOT(ISERROR(SEARCH("НЕ",N22)))</formula>
    </cfRule>
    <cfRule type="containsText" dxfId="22" priority="23" operator="containsText" text="ОДНОРОДНЫЕ">
      <formula>NOT(ISERROR(SEARCH("ОДНОРОДНЫЕ",N22)))</formula>
    </cfRule>
    <cfRule type="containsText" dxfId="21" priority="24" operator="containsText" text="НЕОДНОРОДНЫЕ">
      <formula>NOT(ISERROR(SEARCH("НЕОДНОРОДНЫЕ",N22)))</formula>
    </cfRule>
  </conditionalFormatting>
  <conditionalFormatting sqref="N22">
    <cfRule type="containsText" dxfId="20" priority="19" operator="containsText" text="НЕОДНОРОДНЫЕ">
      <formula>NOT(ISERROR(SEARCH("НЕОДНОРОДНЫЕ",N22)))</formula>
    </cfRule>
    <cfRule type="containsText" dxfId="19" priority="20" operator="containsText" text="ОДНОРОДНЫЕ">
      <formula>NOT(ISERROR(SEARCH("ОДНОРОДНЫЕ",N22)))</formula>
    </cfRule>
    <cfRule type="containsText" dxfId="18" priority="21" operator="containsText" text="НЕОДНОРОДНЫЕ">
      <formula>NOT(ISERROR(SEARCH("НЕОДНОРОДНЫЕ",N22)))</formula>
    </cfRule>
  </conditionalFormatting>
  <conditionalFormatting sqref="N23">
    <cfRule type="containsText" dxfId="17" priority="16" operator="containsText" text="НЕ">
      <formula>NOT(ISERROR(SEARCH("НЕ",N23)))</formula>
    </cfRule>
    <cfRule type="containsText" dxfId="16" priority="17" operator="containsText" text="ОДНОРОДНЫЕ">
      <formula>NOT(ISERROR(SEARCH("ОДНОРОДНЫЕ",N23)))</formula>
    </cfRule>
    <cfRule type="containsText" dxfId="15" priority="18" operator="containsText" text="НЕОДНОРОДНЫЕ">
      <formula>NOT(ISERROR(SEARCH("НЕОДНОРОДНЫЕ",N23)))</formula>
    </cfRule>
  </conditionalFormatting>
  <conditionalFormatting sqref="N23">
    <cfRule type="containsText" dxfId="14" priority="13" operator="containsText" text="НЕОДНОРОДНЫЕ">
      <formula>NOT(ISERROR(SEARCH("НЕОДНОРОДНЫЕ",N23)))</formula>
    </cfRule>
    <cfRule type="containsText" dxfId="13" priority="14" operator="containsText" text="ОДНОРОДНЫЕ">
      <formula>NOT(ISERROR(SEARCH("ОДНОРОДНЫЕ",N23)))</formula>
    </cfRule>
    <cfRule type="containsText" dxfId="12" priority="15" operator="containsText" text="НЕОДНОРОДНЫЕ">
      <formula>NOT(ISERROR(SEARCH("НЕОДНОРОДНЫЕ",N23)))</formula>
    </cfRule>
  </conditionalFormatting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8">
    <cfRule type="containsText" dxfId="5" priority="4" operator="containsText" text="НЕ">
      <formula>NOT(ISERROR(SEARCH("НЕ",N28)))</formula>
    </cfRule>
    <cfRule type="containsText" dxfId="4" priority="5" operator="containsText" text="ОДНОРОДНЫЕ">
      <formula>NOT(ISERROR(SEARCH("ОДНОРОДНЫЕ",N28)))</formula>
    </cfRule>
    <cfRule type="containsText" dxfId="3" priority="6" operator="containsText" text="НЕОДНОРОДНЫЕ">
      <formula>NOT(ISERROR(SEARCH("НЕОДНОРОДНЫЕ",N28)))</formula>
    </cfRule>
  </conditionalFormatting>
  <conditionalFormatting sqref="N28">
    <cfRule type="containsText" dxfId="2" priority="1" operator="containsText" text="НЕОДНОРОДНЫЕ">
      <formula>NOT(ISERROR(SEARCH("НЕОДНОРОДНЫЕ",N28)))</formula>
    </cfRule>
    <cfRule type="containsText" dxfId="1" priority="2" operator="containsText" text="ОДНОРОДНЫЕ">
      <formula>NOT(ISERROR(SEARCH("ОДНОРОДНЫЕ",N28)))</formula>
    </cfRule>
    <cfRule type="containsText" dxfId="0" priority="3" operator="containsText" text="НЕОДНОРОДНЫЕ">
      <formula>NOT(ISERROR(SEARCH("НЕОДНОРОДНЫЕ",N28)))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2022-09-22T08:10:19Z</dcterms:modified>
</cp:coreProperties>
</file>