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H31" i="1" l="1"/>
  <c r="M31" i="1" s="1"/>
  <c r="I31" i="1"/>
  <c r="J31" i="1"/>
  <c r="H30" i="1"/>
  <c r="M30" i="1" s="1"/>
  <c r="I30" i="1"/>
  <c r="J30" i="1"/>
  <c r="I22" i="1"/>
  <c r="I23" i="1"/>
  <c r="I24" i="1"/>
  <c r="I25" i="1"/>
  <c r="I26" i="1"/>
  <c r="I27" i="1"/>
  <c r="I28" i="1"/>
  <c r="I29" i="1"/>
  <c r="J22" i="1"/>
  <c r="K22" i="1" s="1"/>
  <c r="L22" i="1" s="1"/>
  <c r="J23" i="1"/>
  <c r="J24" i="1"/>
  <c r="J25" i="1"/>
  <c r="J26" i="1"/>
  <c r="J27" i="1"/>
  <c r="K27" i="1" s="1"/>
  <c r="L27" i="1" s="1"/>
  <c r="J28" i="1"/>
  <c r="J29" i="1"/>
  <c r="J32" i="1"/>
  <c r="H22" i="1"/>
  <c r="M22" i="1" s="1"/>
  <c r="H23" i="1"/>
  <c r="M23" i="1" s="1"/>
  <c r="H24" i="1"/>
  <c r="M24" i="1" s="1"/>
  <c r="H25" i="1"/>
  <c r="M25" i="1" s="1"/>
  <c r="H26" i="1"/>
  <c r="M26" i="1" s="1"/>
  <c r="H27" i="1"/>
  <c r="M27" i="1" s="1"/>
  <c r="H28" i="1"/>
  <c r="M28" i="1" s="1"/>
  <c r="H29" i="1"/>
  <c r="M29" i="1" s="1"/>
  <c r="I32" i="1"/>
  <c r="J21" i="1"/>
  <c r="I21" i="1"/>
  <c r="H32" i="1"/>
  <c r="K32" i="1" s="1"/>
  <c r="L32" i="1" s="1"/>
  <c r="H21" i="1"/>
  <c r="M21" i="1" s="1"/>
  <c r="M33" i="1" l="1"/>
  <c r="K30" i="1"/>
  <c r="L30" i="1" s="1"/>
  <c r="K31" i="1"/>
  <c r="L31" i="1" s="1"/>
  <c r="K29" i="1"/>
  <c r="L29" i="1" s="1"/>
  <c r="K25" i="1"/>
  <c r="L25" i="1" s="1"/>
  <c r="K26" i="1"/>
  <c r="L26" i="1" s="1"/>
  <c r="K24" i="1"/>
  <c r="L24" i="1" s="1"/>
  <c r="K28" i="1"/>
  <c r="L28" i="1" s="1"/>
  <c r="K23" i="1"/>
  <c r="L23" i="1" s="1"/>
  <c r="I20" i="1"/>
  <c r="J20" i="1"/>
  <c r="H20" i="1"/>
  <c r="M20" i="1" s="1"/>
  <c r="K21" i="1"/>
  <c r="L21" i="1" s="1"/>
  <c r="M32" i="1"/>
  <c r="K20" i="1" l="1"/>
  <c r="L20" i="1" s="1"/>
</calcChain>
</file>

<file path=xl/sharedStrings.xml><?xml version="1.0" encoding="utf-8"?>
<sst xmlns="http://schemas.openxmlformats.org/spreadsheetml/2006/main" count="62" uniqueCount="48">
  <si>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</si>
  <si>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</si>
  <si>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</si>
  <si>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</si>
  <si>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</si>
  <si>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</si>
  <si>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</si>
  <si>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</si>
  <si>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</si>
  <si>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</si>
  <si>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</si>
  <si>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</si>
  <si>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</si>
  <si>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</si>
  <si>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</si>
  <si>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</si>
  <si>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</si>
  <si>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</si>
  <si>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</si>
  <si>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Используемый метод определения НМЦД: метод сопоставимых рыночных цен (анализ рынка)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</si>
  <si>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</si>
  <si>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</si>
  <si>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</si>
  <si>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</si>
  <si>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Атошина R15 (185/65 92Т) лето</t>
  </si>
  <si>
    <t>Атошина R15 (205/65 94T) лето</t>
  </si>
  <si>
    <t>Атошина R15 (195/70 92Q) зима без шипов</t>
  </si>
  <si>
    <t>Атошина R15 (185/65 88Т) зима без шипов</t>
  </si>
  <si>
    <t>Атошина R15 (205/65 95 V) зима без шипов</t>
  </si>
  <si>
    <t>Атошина R16 (215/65 109/107T нс8) лето</t>
  </si>
  <si>
    <t>Атошина R16 (215/65 102R XL) зима без шипов</t>
  </si>
  <si>
    <t>Атошина R16 (225/75 108 T XL) зима без шипов</t>
  </si>
  <si>
    <t>Атошина R16 (185/75 104/102Q TL) лето</t>
  </si>
  <si>
    <t>Атошина R16 (185/75 104/102 R) зима без шипов</t>
  </si>
  <si>
    <t>Атошина R14 (185/70 88Т) зима без шипов</t>
  </si>
  <si>
    <t>Атошина R14 (175/65 82Т) зима без шипов</t>
  </si>
  <si>
    <t>Атошина R14 (185/70 88Т) лето</t>
  </si>
  <si>
    <t>КП вх. 4073-09/22 от 01.09.22</t>
  </si>
  <si>
    <t>КП вх. 4072-09/22 от 01.09.22</t>
  </si>
  <si>
    <t>КП вх. 4071-09/22 от 01.09.22</t>
  </si>
  <si>
    <t>Приложение № 4</t>
  </si>
  <si>
    <t>к Извещению о проведении закупки</t>
  </si>
  <si>
    <t>на поставку автомобильных шин для легковых транспортных средств. путем запроса котировок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</si>
  <si>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</si>
  <si>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</si>
  <si>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178-22</t>
  </si>
  <si>
    <t>Обоснование начальной (максимальной) цены договора</t>
  </si>
  <si>
    <t>Начальная (максимальная) цена договора устанавливается в размере 613 894,00 (шестьсот тринадцать тысяч восемьсот девяносто четыре рубля 00 копейки).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</si>
</sst>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5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topLeftCell="A19" zoomScale="85" zoomScaleNormal="85" zoomScalePageLayoutView="70" workbookViewId="0">
      <selection activeCell="A38" sqref="A38:M38"/>
    </sheetView>
  </sheetViews>
  <sheetFormatPr defaultRowHeight="15" x14ac:dyDescent="0.25"/>
  <cols>
    <col min="1" max="1" width="9.140625" style="2"/>
    <col min="2" max="2" width="44.7109375" style="2" customWidth="1"/>
    <col min="3" max="4" width="9.140625" style="2"/>
    <col min="5" max="5" width="15.5703125" style="3" customWidth="1"/>
    <col min="6" max="7" width="14.7109375" style="3" customWidth="1"/>
    <col min="8" max="8" width="13.7109375" style="3" customWidth="1"/>
    <col min="9" max="9" width="9.42578125" style="2" customWidth="1"/>
    <col min="10" max="10" width="12.5703125" style="2" customWidth="1"/>
    <col min="11" max="11" width="10.28515625" style="2" customWidth="1"/>
    <col min="12" max="12" width="14.28515625" style="2" customWidth="1"/>
    <col min="13" max="13" width="13.28515625" style="3" customWidth="1"/>
    <col min="14" max="16384" width="9.140625" style="1"/>
  </cols>
  <sheetData>
    <row r="1" spans="1:13" x14ac:dyDescent="0.25">
      <c r="A1" s="11"/>
      <c r="B1" s="11"/>
      <c r="C1" s="11"/>
      <c r="D1" s="11"/>
      <c r="E1" s="8"/>
      <c r="F1" s="8"/>
      <c r="G1" s="8"/>
      <c r="H1" s="8"/>
      <c r="I1" s="11"/>
      <c r="J1" s="11"/>
      <c r="K1" s="11"/>
      <c r="L1" s="11"/>
      <c r="M1" s="12" t="s">
        <v>40</v>
      </c>
    </row>
    <row r="2" spans="1:13" x14ac:dyDescent="0.25">
      <c r="A2" s="11"/>
      <c r="B2" s="11"/>
      <c r="C2" s="11"/>
      <c r="D2" s="11"/>
      <c r="E2" s="8"/>
      <c r="F2" s="8"/>
      <c r="G2" s="8"/>
      <c r="H2" s="8"/>
      <c r="I2" s="11"/>
      <c r="J2" s="11"/>
      <c r="K2" s="11"/>
      <c r="L2" s="11"/>
      <c r="M2" s="12" t="s">
        <v>41</v>
      </c>
    </row>
    <row r="3" spans="1:13" x14ac:dyDescent="0.25">
      <c r="A3" s="11"/>
      <c r="B3" s="11"/>
      <c r="C3" s="11"/>
      <c r="D3" s="11"/>
      <c r="E3" s="8"/>
      <c r="F3" s="8"/>
      <c r="G3" s="8"/>
      <c r="H3" s="8"/>
      <c r="I3" s="11"/>
      <c r="J3" s="11"/>
      <c r="K3" s="11"/>
      <c r="L3" s="11"/>
      <c r="M3" s="12" t="s">
        <v>42</v>
      </c>
    </row>
    <row r="4" spans="1:13" s="6" customFormat="1" x14ac:dyDescent="0.25">
      <c r="A4" s="11"/>
      <c r="B4" s="11"/>
      <c r="C4" s="11"/>
      <c r="D4" s="11"/>
      <c r="E4" s="8"/>
      <c r="F4" s="8"/>
      <c r="G4" s="8"/>
      <c r="H4" s="8"/>
      <c r="I4" s="11"/>
      <c r="J4" s="11"/>
      <c r="K4" s="11"/>
      <c r="L4" s="11"/>
      <c r="M4" s="12" t="s">
        <v>43</v>
      </c>
    </row>
    <row r="5" spans="1:13" s="6" customFormat="1" x14ac:dyDescent="0.25">
      <c r="A5" s="11"/>
      <c r="B5" s="11"/>
      <c r="C5" s="11"/>
      <c r="D5" s="11"/>
      <c r="E5" s="8"/>
      <c r="F5" s="8"/>
      <c r="G5" s="8"/>
      <c r="H5" s="8"/>
      <c r="I5" s="11"/>
      <c r="J5" s="11"/>
      <c r="K5" s="11"/>
      <c r="L5" s="11"/>
      <c r="M5" s="12" t="s">
        <v>44</v>
      </c>
    </row>
    <row r="6" spans="1:13" s="6" customFormat="1" x14ac:dyDescent="0.25">
      <c r="A6" s="11"/>
      <c r="B6" s="11"/>
      <c r="C6" s="11"/>
      <c r="D6" s="11"/>
      <c r="E6" s="8"/>
      <c r="F6" s="8"/>
      <c r="G6" s="8"/>
      <c r="H6" s="8"/>
      <c r="I6" s="11"/>
      <c r="J6" s="11"/>
      <c r="K6" s="11"/>
      <c r="L6" s="11"/>
      <c r="M6" s="12" t="s">
        <v>45</v>
      </c>
    </row>
    <row r="7" spans="1:13" s="6" customFormat="1" x14ac:dyDescent="0.25">
      <c r="A7" s="11"/>
      <c r="B7" s="11"/>
      <c r="C7" s="11"/>
      <c r="D7" s="11"/>
      <c r="E7" s="8"/>
      <c r="F7" s="8"/>
      <c r="G7" s="8"/>
      <c r="H7" s="8"/>
      <c r="I7" s="11"/>
      <c r="J7" s="11"/>
      <c r="K7" s="11"/>
      <c r="L7" s="11"/>
      <c r="M7" s="12"/>
    </row>
    <row r="8" spans="1:13" s="6" customFormat="1" ht="28.9" customHeight="1" x14ac:dyDescent="0.25">
      <c r="A8" s="11"/>
      <c r="B8" s="11"/>
      <c r="C8" s="11"/>
      <c r="D8" s="11"/>
      <c r="E8" s="8"/>
      <c r="F8" s="8"/>
      <c r="G8" s="8"/>
      <c r="H8" s="8"/>
      <c r="I8" s="11"/>
      <c r="J8" s="11"/>
      <c r="K8" s="11"/>
      <c r="L8" s="11"/>
      <c r="M8" s="9" t="s">
        <v>16</v>
      </c>
    </row>
    <row r="9" spans="1:13" x14ac:dyDescent="0.25">
      <c r="A9" s="11"/>
      <c r="B9" s="11"/>
      <c r="C9" s="11"/>
      <c r="D9" s="11"/>
      <c r="E9" s="8"/>
      <c r="F9" s="8"/>
      <c r="G9" s="8"/>
      <c r="H9" s="8"/>
      <c r="I9" s="11"/>
      <c r="J9" s="11"/>
      <c r="K9" s="11"/>
      <c r="L9" s="11"/>
      <c r="M9" s="10" t="s">
        <v>21</v>
      </c>
    </row>
    <row r="10" spans="1:13" ht="18.75" customHeight="1" x14ac:dyDescent="0.25">
      <c r="A10" s="11"/>
      <c r="B10" s="11"/>
      <c r="C10" s="11"/>
      <c r="D10" s="11"/>
      <c r="E10" s="8"/>
      <c r="F10" s="8"/>
      <c r="G10" s="8"/>
      <c r="H10" s="8"/>
      <c r="I10" s="11"/>
      <c r="J10" s="11"/>
      <c r="K10" s="11"/>
      <c r="L10" s="11"/>
      <c r="M10" s="10" t="s">
        <v>17</v>
      </c>
    </row>
    <row r="11" spans="1:13" x14ac:dyDescent="0.25">
      <c r="A11" s="11"/>
      <c r="B11" s="11"/>
      <c r="C11" s="11"/>
      <c r="D11" s="11"/>
      <c r="E11" s="8"/>
      <c r="F11" s="8"/>
      <c r="G11" s="8"/>
      <c r="H11" s="8"/>
      <c r="I11" s="11"/>
      <c r="J11" s="11"/>
      <c r="K11" s="11"/>
      <c r="L11" s="11"/>
      <c r="M11" s="8"/>
    </row>
    <row r="12" spans="1:13" x14ac:dyDescent="0.25">
      <c r="A12" s="11"/>
      <c r="B12" s="11"/>
      <c r="C12" s="11"/>
      <c r="D12" s="11"/>
      <c r="E12" s="8"/>
      <c r="F12" s="8"/>
      <c r="G12" s="8"/>
      <c r="H12" s="8"/>
      <c r="I12" s="11"/>
      <c r="J12" s="24" t="s">
        <v>20</v>
      </c>
      <c r="K12" s="24"/>
      <c r="L12" s="11"/>
      <c r="M12" s="8" t="s">
        <v>18</v>
      </c>
    </row>
    <row r="13" spans="1:13" x14ac:dyDescent="0.25">
      <c r="A13" s="11"/>
      <c r="B13" s="11"/>
      <c r="C13" s="11"/>
      <c r="D13" s="11"/>
      <c r="E13" s="8"/>
      <c r="F13" s="8"/>
      <c r="G13" s="8"/>
      <c r="H13" s="8"/>
      <c r="I13" s="11"/>
      <c r="J13" s="11"/>
      <c r="K13" s="11"/>
      <c r="L13" s="11"/>
      <c r="M13" s="8"/>
    </row>
    <row r="14" spans="1:13" x14ac:dyDescent="0.25">
      <c r="A14" s="11"/>
      <c r="B14" s="11"/>
      <c r="C14" s="11"/>
      <c r="D14" s="11"/>
      <c r="E14" s="8"/>
      <c r="F14" s="8"/>
      <c r="G14" s="8"/>
      <c r="H14" s="8"/>
      <c r="I14" s="11"/>
      <c r="J14" s="11"/>
      <c r="K14" s="11"/>
      <c r="L14" s="11"/>
      <c r="M14" s="8"/>
    </row>
    <row r="15" spans="1:13" x14ac:dyDescent="0.25">
      <c r="A15" s="11"/>
      <c r="B15" s="24" t="s">
        <v>46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8"/>
    </row>
    <row r="16" spans="1:13" x14ac:dyDescent="0.25">
      <c r="A16" s="11"/>
      <c r="B16" s="11"/>
      <c r="C16" s="11"/>
      <c r="D16" s="11"/>
      <c r="E16" s="8"/>
      <c r="F16" s="8"/>
      <c r="G16" s="8"/>
      <c r="H16" s="8"/>
      <c r="I16" s="11"/>
      <c r="J16" s="11"/>
      <c r="K16" s="11"/>
      <c r="L16" s="11"/>
      <c r="M16" s="8"/>
    </row>
    <row r="17" spans="1:13" s="4" customFormat="1" ht="51.75" customHeight="1" x14ac:dyDescent="0.25">
      <c r="A17" s="25" t="s">
        <v>14</v>
      </c>
      <c r="B17" s="26"/>
      <c r="C17" s="27">
        <f>SUMIF(M20:M32,"&gt;0")</f>
        <v>613894</v>
      </c>
      <c r="D17" s="26"/>
      <c r="E17" s="13" t="s">
        <v>39</v>
      </c>
      <c r="F17" s="13" t="s">
        <v>37</v>
      </c>
      <c r="G17" s="13" t="s">
        <v>38</v>
      </c>
      <c r="H17" s="14"/>
      <c r="I17" s="15"/>
      <c r="J17" s="15"/>
      <c r="K17" s="15"/>
      <c r="L17" s="15"/>
      <c r="M17" s="14"/>
    </row>
    <row r="18" spans="1:13" s="4" customFormat="1" ht="30" customHeight="1" x14ac:dyDescent="0.25">
      <c r="A18" s="23" t="s">
        <v>0</v>
      </c>
      <c r="B18" s="23" t="s">
        <v>1</v>
      </c>
      <c r="C18" s="23" t="s">
        <v>2</v>
      </c>
      <c r="D18" s="23"/>
      <c r="E18" s="14" t="s">
        <v>5</v>
      </c>
      <c r="F18" s="14" t="s">
        <v>7</v>
      </c>
      <c r="G18" s="14" t="s">
        <v>8</v>
      </c>
      <c r="H18" s="21" t="s">
        <v>15</v>
      </c>
      <c r="I18" s="23" t="s">
        <v>11</v>
      </c>
      <c r="J18" s="23" t="s">
        <v>12</v>
      </c>
      <c r="K18" s="23" t="s">
        <v>13</v>
      </c>
      <c r="L18" s="23" t="s">
        <v>9</v>
      </c>
      <c r="M18" s="20" t="s">
        <v>10</v>
      </c>
    </row>
    <row r="19" spans="1:13" s="4" customFormat="1" ht="30" x14ac:dyDescent="0.25">
      <c r="A19" s="23"/>
      <c r="B19" s="23"/>
      <c r="C19" s="15" t="s">
        <v>3</v>
      </c>
      <c r="D19" s="15" t="s">
        <v>4</v>
      </c>
      <c r="E19" s="14" t="s">
        <v>6</v>
      </c>
      <c r="F19" s="14" t="s">
        <v>6</v>
      </c>
      <c r="G19" s="14" t="s">
        <v>6</v>
      </c>
      <c r="H19" s="22"/>
      <c r="I19" s="23"/>
      <c r="J19" s="23"/>
      <c r="K19" s="23"/>
      <c r="L19" s="23"/>
      <c r="M19" s="20"/>
    </row>
    <row r="20" spans="1:13" s="4" customFormat="1" ht="20.25" customHeight="1" x14ac:dyDescent="0.25">
      <c r="A20" s="15">
        <v>1</v>
      </c>
      <c r="B20" s="15" t="s">
        <v>34</v>
      </c>
      <c r="C20" s="15" t="s">
        <v>23</v>
      </c>
      <c r="D20" s="16">
        <v>12</v>
      </c>
      <c r="E20" s="14">
        <v>3560</v>
      </c>
      <c r="F20" s="14">
        <v>3470</v>
      </c>
      <c r="G20" s="14">
        <v>4400</v>
      </c>
      <c r="H20" s="14">
        <f t="shared" ref="H20:H32" si="0">AVERAGE(E20:G20)</f>
        <v>3810</v>
      </c>
      <c r="I20" s="15">
        <f t="shared" ref="I20:I32" si="1">COUNT(E20:G20)</f>
        <v>3</v>
      </c>
      <c r="J20" s="15">
        <f t="shared" ref="J20:J32" si="2">STDEV(E20:G20)</f>
        <v>512.93274412928645</v>
      </c>
      <c r="K20" s="15">
        <f t="shared" ref="K20:K32" si="3">J20/H20*100</f>
        <v>13.46280168318337</v>
      </c>
      <c r="L20" s="15" t="str">
        <f t="shared" ref="L20:L32" si="4">IF(K20&lt;33,"ОДНОРОДНЫЕ","НЕОДНОРОДНЫЕ")</f>
        <v>ОДНОРОДНЫЕ</v>
      </c>
      <c r="M20" s="14">
        <f t="shared" ref="M20:M32" si="5">D20*H20</f>
        <v>45720</v>
      </c>
    </row>
    <row r="21" spans="1:13" s="4" customFormat="1" ht="20.25" customHeight="1" x14ac:dyDescent="0.25">
      <c r="A21" s="15">
        <v>2</v>
      </c>
      <c r="B21" s="15" t="s">
        <v>35</v>
      </c>
      <c r="C21" s="15" t="s">
        <v>23</v>
      </c>
      <c r="D21" s="17">
        <v>4</v>
      </c>
      <c r="E21" s="14">
        <v>3030</v>
      </c>
      <c r="F21" s="14">
        <v>3900</v>
      </c>
      <c r="G21" s="14">
        <v>3350</v>
      </c>
      <c r="H21" s="14">
        <f t="shared" si="0"/>
        <v>3426.6666666666665</v>
      </c>
      <c r="I21" s="15">
        <f t="shared" si="1"/>
        <v>3</v>
      </c>
      <c r="J21" s="15">
        <f t="shared" si="2"/>
        <v>440.03787715756027</v>
      </c>
      <c r="K21" s="15">
        <f t="shared" si="3"/>
        <v>12.84157229059028</v>
      </c>
      <c r="L21" s="15" t="str">
        <f t="shared" si="4"/>
        <v>ОДНОРОДНЫЕ</v>
      </c>
      <c r="M21" s="14">
        <f t="shared" si="5"/>
        <v>13706.666666666666</v>
      </c>
    </row>
    <row r="22" spans="1:13" s="4" customFormat="1" ht="20.25" customHeight="1" x14ac:dyDescent="0.25">
      <c r="A22" s="15">
        <v>3</v>
      </c>
      <c r="B22" s="15" t="s">
        <v>36</v>
      </c>
      <c r="C22" s="15" t="s">
        <v>23</v>
      </c>
      <c r="D22" s="17">
        <v>12</v>
      </c>
      <c r="E22" s="14">
        <v>5610</v>
      </c>
      <c r="F22" s="14">
        <v>3820</v>
      </c>
      <c r="G22" s="14">
        <v>4650</v>
      </c>
      <c r="H22" s="14">
        <f t="shared" si="0"/>
        <v>4693.333333333333</v>
      </c>
      <c r="I22" s="15">
        <f t="shared" si="1"/>
        <v>3</v>
      </c>
      <c r="J22" s="15">
        <f t="shared" si="2"/>
        <v>895.78643288081344</v>
      </c>
      <c r="K22" s="15">
        <f t="shared" si="3"/>
        <v>19.086358655130969</v>
      </c>
      <c r="L22" s="15" t="str">
        <f t="shared" si="4"/>
        <v>ОДНОРОДНЫЕ</v>
      </c>
      <c r="M22" s="14">
        <f t="shared" si="5"/>
        <v>56320</v>
      </c>
    </row>
    <row r="23" spans="1:13" s="4" customFormat="1" ht="20.25" customHeight="1" x14ac:dyDescent="0.25">
      <c r="A23" s="15">
        <v>4</v>
      </c>
      <c r="B23" s="15" t="s">
        <v>24</v>
      </c>
      <c r="C23" s="15" t="s">
        <v>23</v>
      </c>
      <c r="D23" s="17">
        <v>16</v>
      </c>
      <c r="E23" s="14">
        <v>3920</v>
      </c>
      <c r="F23" s="14">
        <v>4000</v>
      </c>
      <c r="G23" s="14">
        <v>4500</v>
      </c>
      <c r="H23" s="14">
        <f t="shared" si="0"/>
        <v>4140</v>
      </c>
      <c r="I23" s="15">
        <f t="shared" si="1"/>
        <v>3</v>
      </c>
      <c r="J23" s="15">
        <f t="shared" si="2"/>
        <v>314.32467291003422</v>
      </c>
      <c r="K23" s="15">
        <f t="shared" si="3"/>
        <v>7.5923834036240141</v>
      </c>
      <c r="L23" s="15" t="str">
        <f t="shared" si="4"/>
        <v>ОДНОРОДНЫЕ</v>
      </c>
      <c r="M23" s="14">
        <f t="shared" si="5"/>
        <v>66240</v>
      </c>
    </row>
    <row r="24" spans="1:13" s="4" customFormat="1" ht="20.25" customHeight="1" x14ac:dyDescent="0.25">
      <c r="A24" s="15">
        <v>5</v>
      </c>
      <c r="B24" s="15" t="s">
        <v>27</v>
      </c>
      <c r="C24" s="15" t="s">
        <v>23</v>
      </c>
      <c r="D24" s="17">
        <v>16</v>
      </c>
      <c r="E24" s="14">
        <v>3550</v>
      </c>
      <c r="F24" s="14">
        <v>4400</v>
      </c>
      <c r="G24" s="14">
        <v>4550</v>
      </c>
      <c r="H24" s="14">
        <f t="shared" si="0"/>
        <v>4166.666666666667</v>
      </c>
      <c r="I24" s="15">
        <f t="shared" si="1"/>
        <v>3</v>
      </c>
      <c r="J24" s="15">
        <f t="shared" si="2"/>
        <v>539.28965624544674</v>
      </c>
      <c r="K24" s="15">
        <f t="shared" si="3"/>
        <v>12.942951749890721</v>
      </c>
      <c r="L24" s="15" t="str">
        <f t="shared" si="4"/>
        <v>ОДНОРОДНЫЕ</v>
      </c>
      <c r="M24" s="14">
        <f t="shared" si="5"/>
        <v>66666.666666666672</v>
      </c>
    </row>
    <row r="25" spans="1:13" s="4" customFormat="1" ht="20.25" customHeight="1" x14ac:dyDescent="0.25">
      <c r="A25" s="15">
        <v>6</v>
      </c>
      <c r="B25" s="15" t="s">
        <v>26</v>
      </c>
      <c r="C25" s="15" t="s">
        <v>23</v>
      </c>
      <c r="D25" s="17">
        <v>8</v>
      </c>
      <c r="E25" s="14">
        <v>10500</v>
      </c>
      <c r="F25" s="14">
        <v>5800</v>
      </c>
      <c r="G25" s="14">
        <v>6600</v>
      </c>
      <c r="H25" s="14">
        <f t="shared" si="0"/>
        <v>7633.333333333333</v>
      </c>
      <c r="I25" s="15">
        <f t="shared" si="1"/>
        <v>3</v>
      </c>
      <c r="J25" s="15">
        <f t="shared" si="2"/>
        <v>2514.6238950056386</v>
      </c>
      <c r="K25" s="15">
        <f t="shared" si="3"/>
        <v>32.942671113610992</v>
      </c>
      <c r="L25" s="15" t="str">
        <f t="shared" si="4"/>
        <v>ОДНОРОДНЫЕ</v>
      </c>
      <c r="M25" s="14">
        <f>D25*H25</f>
        <v>61066.666666666664</v>
      </c>
    </row>
    <row r="26" spans="1:13" s="4" customFormat="1" ht="20.25" customHeight="1" x14ac:dyDescent="0.25">
      <c r="A26" s="15">
        <v>7</v>
      </c>
      <c r="B26" s="15" t="s">
        <v>25</v>
      </c>
      <c r="C26" s="15" t="s">
        <v>23</v>
      </c>
      <c r="D26" s="17">
        <v>4</v>
      </c>
      <c r="E26" s="14">
        <v>4180</v>
      </c>
      <c r="F26" s="14">
        <v>4950</v>
      </c>
      <c r="G26" s="14">
        <v>5500</v>
      </c>
      <c r="H26" s="14">
        <f t="shared" si="0"/>
        <v>4876.666666666667</v>
      </c>
      <c r="I26" s="15">
        <f t="shared" si="1"/>
        <v>3</v>
      </c>
      <c r="J26" s="15">
        <f t="shared" si="2"/>
        <v>663.04851506758973</v>
      </c>
      <c r="K26" s="15">
        <f t="shared" si="3"/>
        <v>13.596346857161784</v>
      </c>
      <c r="L26" s="15" t="str">
        <f t="shared" si="4"/>
        <v>ОДНОРОДНЫЕ</v>
      </c>
      <c r="M26" s="14">
        <f t="shared" si="5"/>
        <v>19506.666666666668</v>
      </c>
    </row>
    <row r="27" spans="1:13" s="4" customFormat="1" ht="20.25" customHeight="1" x14ac:dyDescent="0.25">
      <c r="A27" s="15">
        <v>8</v>
      </c>
      <c r="B27" s="15" t="s">
        <v>28</v>
      </c>
      <c r="C27" s="15" t="s">
        <v>23</v>
      </c>
      <c r="D27" s="17">
        <v>4</v>
      </c>
      <c r="E27" s="14">
        <v>5990</v>
      </c>
      <c r="F27" s="14">
        <v>4950</v>
      </c>
      <c r="G27" s="14">
        <v>5400</v>
      </c>
      <c r="H27" s="14">
        <f t="shared" si="0"/>
        <v>5446.666666666667</v>
      </c>
      <c r="I27" s="15">
        <f t="shared" si="1"/>
        <v>3</v>
      </c>
      <c r="J27" s="15">
        <f t="shared" si="2"/>
        <v>521.56814831173631</v>
      </c>
      <c r="K27" s="15">
        <f t="shared" si="3"/>
        <v>9.5759145956867133</v>
      </c>
      <c r="L27" s="15" t="str">
        <f t="shared" si="4"/>
        <v>ОДНОРОДНЫЕ</v>
      </c>
      <c r="M27" s="14">
        <f t="shared" si="5"/>
        <v>21786.666666666668</v>
      </c>
    </row>
    <row r="28" spans="1:13" s="4" customFormat="1" ht="20.25" customHeight="1" x14ac:dyDescent="0.25">
      <c r="A28" s="15">
        <v>9</v>
      </c>
      <c r="B28" s="15" t="s">
        <v>29</v>
      </c>
      <c r="C28" s="15" t="s">
        <v>23</v>
      </c>
      <c r="D28" s="17">
        <v>4</v>
      </c>
      <c r="E28" s="14">
        <v>9500</v>
      </c>
      <c r="F28" s="14">
        <v>5550</v>
      </c>
      <c r="G28" s="14">
        <v>7100</v>
      </c>
      <c r="H28" s="14">
        <f t="shared" si="0"/>
        <v>7383.333333333333</v>
      </c>
      <c r="I28" s="15">
        <f t="shared" si="1"/>
        <v>3</v>
      </c>
      <c r="J28" s="15">
        <f t="shared" si="2"/>
        <v>1990.1842460770631</v>
      </c>
      <c r="K28" s="15">
        <f t="shared" si="3"/>
        <v>26.955091368989571</v>
      </c>
      <c r="L28" s="15" t="str">
        <f t="shared" si="4"/>
        <v>ОДНОРОДНЫЕ</v>
      </c>
      <c r="M28" s="14">
        <f t="shared" si="5"/>
        <v>29533.333333333332</v>
      </c>
    </row>
    <row r="29" spans="1:13" s="4" customFormat="1" ht="20.25" customHeight="1" x14ac:dyDescent="0.25">
      <c r="A29" s="15">
        <v>10</v>
      </c>
      <c r="B29" s="15" t="s">
        <v>30</v>
      </c>
      <c r="C29" s="15" t="s">
        <v>23</v>
      </c>
      <c r="D29" s="17">
        <v>8</v>
      </c>
      <c r="E29" s="14">
        <v>7280</v>
      </c>
      <c r="F29" s="14">
        <v>6000</v>
      </c>
      <c r="G29" s="14">
        <v>5100</v>
      </c>
      <c r="H29" s="14">
        <f t="shared" si="0"/>
        <v>6126.666666666667</v>
      </c>
      <c r="I29" s="15">
        <f t="shared" si="1"/>
        <v>3</v>
      </c>
      <c r="J29" s="15">
        <f t="shared" si="2"/>
        <v>1095.5059713818705</v>
      </c>
      <c r="K29" s="15">
        <f t="shared" si="3"/>
        <v>17.880946214067524</v>
      </c>
      <c r="L29" s="15" t="str">
        <f t="shared" si="4"/>
        <v>ОДНОРОДНЫЕ</v>
      </c>
      <c r="M29" s="14">
        <f t="shared" si="5"/>
        <v>49013.333333333336</v>
      </c>
    </row>
    <row r="30" spans="1:13" s="4" customFormat="1" ht="20.25" customHeight="1" x14ac:dyDescent="0.25">
      <c r="A30" s="15">
        <v>11</v>
      </c>
      <c r="B30" s="15" t="s">
        <v>31</v>
      </c>
      <c r="C30" s="15" t="s">
        <v>23</v>
      </c>
      <c r="D30" s="17">
        <v>12</v>
      </c>
      <c r="E30" s="14">
        <v>11978</v>
      </c>
      <c r="F30" s="14">
        <v>8000</v>
      </c>
      <c r="G30" s="14">
        <v>8500</v>
      </c>
      <c r="H30" s="14">
        <f t="shared" si="0"/>
        <v>9492.6666666666661</v>
      </c>
      <c r="I30" s="15">
        <f t="shared" si="1"/>
        <v>3</v>
      </c>
      <c r="J30" s="15">
        <f t="shared" si="2"/>
        <v>2166.8320962486555</v>
      </c>
      <c r="K30" s="15">
        <f t="shared" si="3"/>
        <v>22.826379270826486</v>
      </c>
      <c r="L30" s="15" t="str">
        <f t="shared" si="4"/>
        <v>ОДНОРОДНЫЕ</v>
      </c>
      <c r="M30" s="14">
        <f t="shared" si="5"/>
        <v>113912</v>
      </c>
    </row>
    <row r="31" spans="1:13" s="4" customFormat="1" ht="20.25" customHeight="1" x14ac:dyDescent="0.25">
      <c r="A31" s="15">
        <v>12</v>
      </c>
      <c r="B31" s="15" t="s">
        <v>32</v>
      </c>
      <c r="C31" s="15" t="s">
        <v>23</v>
      </c>
      <c r="D31" s="17">
        <v>6</v>
      </c>
      <c r="E31" s="14">
        <v>4840</v>
      </c>
      <c r="F31" s="14">
        <v>5500</v>
      </c>
      <c r="G31" s="14">
        <v>6800</v>
      </c>
      <c r="H31" s="14">
        <f t="shared" si="0"/>
        <v>5713.333333333333</v>
      </c>
      <c r="I31" s="15">
        <f t="shared" si="1"/>
        <v>3</v>
      </c>
      <c r="J31" s="15">
        <f t="shared" si="2"/>
        <v>997.26292086557385</v>
      </c>
      <c r="K31" s="15">
        <f t="shared" si="3"/>
        <v>17.455010283528129</v>
      </c>
      <c r="L31" s="15" t="str">
        <f t="shared" si="4"/>
        <v>ОДНОРОДНЫЕ</v>
      </c>
      <c r="M31" s="14">
        <f t="shared" si="5"/>
        <v>34280</v>
      </c>
    </row>
    <row r="32" spans="1:13" s="4" customFormat="1" ht="20.25" customHeight="1" x14ac:dyDescent="0.25">
      <c r="A32" s="15">
        <v>13</v>
      </c>
      <c r="B32" s="15" t="s">
        <v>33</v>
      </c>
      <c r="C32" s="15" t="s">
        <v>23</v>
      </c>
      <c r="D32" s="16">
        <v>6</v>
      </c>
      <c r="E32" s="14">
        <v>5671</v>
      </c>
      <c r="F32" s="14">
        <v>5500</v>
      </c>
      <c r="G32" s="14">
        <v>6900</v>
      </c>
      <c r="H32" s="14">
        <f t="shared" si="0"/>
        <v>6023.666666666667</v>
      </c>
      <c r="I32" s="15">
        <f t="shared" si="1"/>
        <v>3</v>
      </c>
      <c r="J32" s="15">
        <f t="shared" si="2"/>
        <v>763.72791839328215</v>
      </c>
      <c r="K32" s="15">
        <f t="shared" si="3"/>
        <v>12.678787865529559</v>
      </c>
      <c r="L32" s="15" t="str">
        <f t="shared" si="4"/>
        <v>ОДНОРОДНЫЕ</v>
      </c>
      <c r="M32" s="14">
        <f t="shared" si="5"/>
        <v>36142</v>
      </c>
    </row>
    <row r="33" spans="1:13" s="4" customFormat="1" ht="14.45" customHeight="1" x14ac:dyDescent="0.25">
      <c r="A33" s="15"/>
      <c r="B33" s="15"/>
      <c r="C33" s="15"/>
      <c r="D33" s="16"/>
      <c r="E33" s="14"/>
      <c r="F33" s="14"/>
      <c r="G33" s="14"/>
      <c r="H33" s="14"/>
      <c r="I33" s="15"/>
      <c r="J33" s="15"/>
      <c r="K33" s="15"/>
      <c r="L33" s="15"/>
      <c r="M33" s="14">
        <f>SUM(M20:M32)</f>
        <v>613894</v>
      </c>
    </row>
    <row r="34" spans="1:13" s="6" customFormat="1" x14ac:dyDescent="0.25">
      <c r="A34" s="4"/>
      <c r="B34" s="4"/>
      <c r="C34" s="4"/>
      <c r="D34" s="4"/>
      <c r="E34" s="5"/>
      <c r="F34" s="5"/>
      <c r="G34" s="5"/>
      <c r="H34" s="5"/>
      <c r="I34" s="4"/>
      <c r="J34" s="4"/>
      <c r="K34" s="4"/>
      <c r="L34" s="4"/>
      <c r="M34" s="5"/>
    </row>
    <row r="35" spans="1:13" s="6" customFormat="1" ht="14.45" customHeight="1" x14ac:dyDescent="0.25">
      <c r="A35" s="19" t="s">
        <v>19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 s="6" customFormat="1" ht="18.75" customHeight="1" x14ac:dyDescent="0.25">
      <c r="A36" s="19" t="s">
        <v>22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3" s="6" customFormat="1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3" s="7" customFormat="1" ht="15" customHeight="1" x14ac:dyDescent="0.25">
      <c r="A38" s="18" t="s">
        <v>47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</sheetData>
  <mergeCells count="17">
    <mergeCell ref="B15:L15"/>
    <mergeCell ref="B18:B19"/>
    <mergeCell ref="J12:K12"/>
    <mergeCell ref="C18:D18"/>
    <mergeCell ref="A17:B17"/>
    <mergeCell ref="C17:D17"/>
    <mergeCell ref="A38:M38"/>
    <mergeCell ref="A35:M35"/>
    <mergeCell ref="A36:M36"/>
    <mergeCell ref="A37:M37"/>
    <mergeCell ref="M18:M19"/>
    <mergeCell ref="H18:H19"/>
    <mergeCell ref="I18:I19"/>
    <mergeCell ref="J18:J19"/>
    <mergeCell ref="K18:K19"/>
    <mergeCell ref="L18:L19"/>
    <mergeCell ref="A18:A19"/>
  </mergeCells>
  <conditionalFormatting sqref="L20:L33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33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2022-09-20T03:18:52Z</dcterms:modified>
</cp:coreProperties>
</file>