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0" i="1" l="1"/>
  <c r="K30" i="1"/>
  <c r="J30" i="1"/>
  <c r="O30" i="1" s="1"/>
  <c r="L29" i="1"/>
  <c r="K29" i="1"/>
  <c r="J29" i="1"/>
  <c r="O29" i="1" s="1"/>
  <c r="L21" i="1"/>
  <c r="K21" i="1"/>
  <c r="J21" i="1"/>
  <c r="O21" i="1" s="1"/>
  <c r="L25" i="1"/>
  <c r="K25" i="1"/>
  <c r="J25" i="1"/>
  <c r="O25" i="1" s="1"/>
  <c r="L24" i="1"/>
  <c r="K24" i="1"/>
  <c r="J24" i="1"/>
  <c r="O24" i="1" s="1"/>
  <c r="J28" i="1"/>
  <c r="O28" i="1" s="1"/>
  <c r="K28" i="1"/>
  <c r="L28" i="1"/>
  <c r="J31" i="1"/>
  <c r="O31" i="1" s="1"/>
  <c r="K31" i="1"/>
  <c r="L31" i="1"/>
  <c r="J32" i="1"/>
  <c r="K32" i="1"/>
  <c r="L32" i="1"/>
  <c r="L23" i="1"/>
  <c r="K23" i="1"/>
  <c r="J23" i="1"/>
  <c r="O23" i="1" s="1"/>
  <c r="M30" i="1" l="1"/>
  <c r="N30" i="1" s="1"/>
  <c r="M29" i="1"/>
  <c r="N29" i="1" s="1"/>
  <c r="M21" i="1"/>
  <c r="N21" i="1" s="1"/>
  <c r="M24" i="1"/>
  <c r="N24" i="1" s="1"/>
  <c r="M25" i="1"/>
  <c r="N25" i="1" s="1"/>
  <c r="M32" i="1"/>
  <c r="N32" i="1" s="1"/>
  <c r="M28" i="1"/>
  <c r="N28" i="1" s="1"/>
  <c r="M31" i="1"/>
  <c r="N31" i="1" s="1"/>
  <c r="M23" i="1"/>
  <c r="N23" i="1" s="1"/>
  <c r="J26" i="1"/>
  <c r="O26" i="1" s="1"/>
  <c r="K26" i="1"/>
  <c r="L26" i="1"/>
  <c r="J27" i="1"/>
  <c r="O27" i="1" s="1"/>
  <c r="K27" i="1"/>
  <c r="L27" i="1"/>
  <c r="L20" i="1"/>
  <c r="K20" i="1"/>
  <c r="J20" i="1"/>
  <c r="M26" i="1" l="1"/>
  <c r="N26" i="1" s="1"/>
  <c r="M27" i="1"/>
  <c r="N27" i="1" s="1"/>
  <c r="K22" i="1"/>
  <c r="L22" i="1"/>
  <c r="J22" i="1"/>
  <c r="O22" i="1" s="1"/>
  <c r="M20" i="1"/>
  <c r="N20" i="1" s="1"/>
  <c r="O20" i="1"/>
  <c r="C17" i="1" l="1"/>
  <c r="M22" i="1"/>
  <c r="N22" i="1" s="1"/>
</calcChain>
</file>

<file path=xl/sharedStrings.xml><?xml version="1.0" encoding="utf-8"?>
<sst xmlns="http://schemas.openxmlformats.org/spreadsheetml/2006/main" count="53" uniqueCount="44">
  <si>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</si>
  <si>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</si>
  <si>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</si>
  <si>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</si>
  <si>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</si>
  <si>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</si>
  <si>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</si>
  <si>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</si>
  <si>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</si>
  <si>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</si>
  <si>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</si>
  <si>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</si>
  <si>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</si>
  <si>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</si>
  <si>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</si>
  <si>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</si>
  <si>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</si>
  <si>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</si>
  <si>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</si>
  <si>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</si>
  <si>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</si>
  <si>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</si>
  <si>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</si>
  <si>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</si>
  <si>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</si>
  <si>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</si>
  <si>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</si>
  <si>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</si>
  <si>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</si>
  <si>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</si>
  <si>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</si>
  <si>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169-22</t>
  </si>
  <si>
    <t>на поставку и сборка мебели медицинской (рабочее место врача и медицинской сестры) путем запроса котировок</t>
  </si>
  <si>
    <t>Шт.</t>
  </si>
  <si>
    <t>Стул для посетителей</t>
  </si>
  <si>
    <t>Стол для врача/ медицинской сестры</t>
  </si>
  <si>
    <t>Тумба медицинская</t>
  </si>
  <si>
    <t>Тумба двух дверная (под весы)</t>
  </si>
  <si>
    <t>Кресло с пятилучевой  крестовиной на роликах с регулируемой высотой</t>
  </si>
  <si>
    <t>Шкаф под документы</t>
  </si>
  <si>
    <t>Исходя из имеющегося у Заказчика объёма финансового обеспечения для осуществления закупки НМЦД устанавливается в размере 4 933 493 (четыре миллиона девятьсот тридцать три тысячи четыреста девяносто три) рубля 70 копеек.</t>
  </si>
  <si>
    <t>КП вх.4217-09/22 от 06.09.2022</t>
  </si>
  <si>
    <t>КП вх.4224-09/22 от 06.09.2022</t>
  </si>
  <si>
    <t>КП вх.4225-09/22 от 06.09.2022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</si>
</sst>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topLeftCell="A7" zoomScale="85" zoomScaleNormal="85" zoomScalePageLayoutView="70" workbookViewId="0">
      <selection activeCell="P33" sqref="P33"/>
    </sheetView>
  </sheetViews>
  <sheetFormatPr defaultRowHeight="15" x14ac:dyDescent="0.25"/>
  <cols>
    <col min="1" max="1" width="9.140625" style="2"/>
    <col min="2" max="2" width="49.7109375" style="2" customWidth="1"/>
    <col min="3" max="3" width="9.140625" style="2"/>
    <col min="4" max="4" width="9.140625" style="9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3" t="s">
        <v>27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3" t="s">
        <v>28</v>
      </c>
    </row>
    <row r="3" spans="1:15" ht="14.45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3" t="s">
        <v>32</v>
      </c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3" t="s">
        <v>29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3" t="s">
        <v>30</v>
      </c>
    </row>
    <row r="6" spans="1:15" ht="14.45" customHeight="1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3" t="s">
        <v>31</v>
      </c>
    </row>
    <row r="7" spans="1:15" s="11" customFormat="1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3"/>
    </row>
    <row r="8" spans="1:15" s="6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7" t="s">
        <v>16</v>
      </c>
    </row>
    <row r="9" spans="1:15" s="6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21</v>
      </c>
    </row>
    <row r="10" spans="1:15" s="6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8" t="s">
        <v>17</v>
      </c>
    </row>
    <row r="11" spans="1:15" s="6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4"/>
    </row>
    <row r="12" spans="1:15" s="6" customFormat="1" ht="28.9" customHeigh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30" t="s">
        <v>20</v>
      </c>
      <c r="M12" s="30"/>
      <c r="N12" s="12"/>
      <c r="O12" s="4" t="s">
        <v>18</v>
      </c>
    </row>
    <row r="13" spans="1:15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12"/>
      <c r="M13" s="12"/>
      <c r="N13" s="12"/>
      <c r="O13" s="4"/>
    </row>
    <row r="14" spans="1:15" x14ac:dyDescent="0.25">
      <c r="A14" s="12"/>
      <c r="B14" s="30" t="s">
        <v>19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4"/>
    </row>
    <row r="15" spans="1:15" hidden="1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5" s="5" customFormat="1" ht="42.6" customHeight="1" x14ac:dyDescent="0.25">
      <c r="A17" s="33" t="s">
        <v>14</v>
      </c>
      <c r="B17" s="34"/>
      <c r="C17" s="35">
        <f>SUMIF(O20:O32,"&gt;0")</f>
        <v>4966700.5166666666</v>
      </c>
      <c r="D17" s="34"/>
      <c r="E17" s="18" t="s">
        <v>41</v>
      </c>
      <c r="F17" s="18" t="s">
        <v>42</v>
      </c>
      <c r="G17" s="18" t="s">
        <v>43</v>
      </c>
      <c r="H17" s="18"/>
      <c r="I17" s="18"/>
      <c r="J17" s="19"/>
      <c r="K17" s="20"/>
      <c r="L17" s="20"/>
      <c r="M17" s="20"/>
      <c r="N17" s="20"/>
      <c r="O17" s="19"/>
    </row>
    <row r="18" spans="1:15" s="5" customFormat="1" ht="30" customHeight="1" x14ac:dyDescent="0.25">
      <c r="A18" s="28" t="s">
        <v>0</v>
      </c>
      <c r="B18" s="28" t="s">
        <v>1</v>
      </c>
      <c r="C18" s="28" t="s">
        <v>2</v>
      </c>
      <c r="D18" s="28"/>
      <c r="E18" s="19" t="s">
        <v>5</v>
      </c>
      <c r="F18" s="19" t="s">
        <v>7</v>
      </c>
      <c r="G18" s="19" t="s">
        <v>8</v>
      </c>
      <c r="H18" s="19" t="s">
        <v>22</v>
      </c>
      <c r="I18" s="19" t="s">
        <v>23</v>
      </c>
      <c r="J18" s="36" t="s">
        <v>15</v>
      </c>
      <c r="K18" s="28" t="s">
        <v>11</v>
      </c>
      <c r="L18" s="28" t="s">
        <v>12</v>
      </c>
      <c r="M18" s="28" t="s">
        <v>13</v>
      </c>
      <c r="N18" s="28" t="s">
        <v>9</v>
      </c>
      <c r="O18" s="32" t="s">
        <v>10</v>
      </c>
    </row>
    <row r="19" spans="1:15" s="5" customFormat="1" ht="30" x14ac:dyDescent="0.25">
      <c r="A19" s="28"/>
      <c r="B19" s="28"/>
      <c r="C19" s="21" t="s">
        <v>3</v>
      </c>
      <c r="D19" s="21" t="s">
        <v>4</v>
      </c>
      <c r="E19" s="19" t="s">
        <v>6</v>
      </c>
      <c r="F19" s="19" t="s">
        <v>6</v>
      </c>
      <c r="G19" s="19" t="s">
        <v>6</v>
      </c>
      <c r="H19" s="19" t="s">
        <v>6</v>
      </c>
      <c r="I19" s="19" t="s">
        <v>6</v>
      </c>
      <c r="J19" s="37"/>
      <c r="K19" s="28"/>
      <c r="L19" s="28"/>
      <c r="M19" s="28"/>
      <c r="N19" s="28"/>
      <c r="O19" s="32"/>
    </row>
    <row r="20" spans="1:15" s="5" customFormat="1" ht="31.15" customHeight="1" x14ac:dyDescent="0.25">
      <c r="A20" s="20">
        <v>1</v>
      </c>
      <c r="B20" s="14" t="s">
        <v>34</v>
      </c>
      <c r="C20" s="15" t="s">
        <v>33</v>
      </c>
      <c r="D20" s="16">
        <v>130</v>
      </c>
      <c r="E20" s="22">
        <v>7106.96</v>
      </c>
      <c r="F20" s="19">
        <v>7143.22</v>
      </c>
      <c r="G20" s="19">
        <v>6914.25</v>
      </c>
      <c r="H20" s="19"/>
      <c r="I20" s="19"/>
      <c r="J20" s="19">
        <f t="shared" ref="J20:J22" si="0">AVERAGE(E20:I20)</f>
        <v>7054.81</v>
      </c>
      <c r="K20" s="20">
        <f t="shared" ref="K20:K22" si="1">COUNT(E20:I20)</f>
        <v>3</v>
      </c>
      <c r="L20" s="20">
        <f t="shared" ref="L20:L22" si="2">STDEV(E20:I20)</f>
        <v>123.07124806387569</v>
      </c>
      <c r="M20" s="20">
        <f t="shared" ref="M20:M22" si="3">L20/J20*100</f>
        <v>1.7445012419026973</v>
      </c>
      <c r="N20" s="20" t="str">
        <f t="shared" ref="N20:N22" si="4">IF(M20&lt;33,"ОДНОРОДНЫЕ","НЕОДНОРОДНЫЕ")</f>
        <v>ОДНОРОДНЫЕ</v>
      </c>
      <c r="O20" s="19">
        <f t="shared" ref="O20:O22" si="5">D20*J20</f>
        <v>917125.3</v>
      </c>
    </row>
    <row r="21" spans="1:15" s="5" customFormat="1" ht="31.15" customHeight="1" x14ac:dyDescent="0.25">
      <c r="A21" s="20">
        <v>2</v>
      </c>
      <c r="B21" s="17" t="s">
        <v>35</v>
      </c>
      <c r="C21" s="15" t="s">
        <v>33</v>
      </c>
      <c r="D21" s="16">
        <v>130</v>
      </c>
      <c r="E21" s="22">
        <v>8308.3799999999992</v>
      </c>
      <c r="F21" s="19">
        <v>8350.6299999999992</v>
      </c>
      <c r="G21" s="19">
        <v>8329.6</v>
      </c>
      <c r="H21" s="19"/>
      <c r="I21" s="19"/>
      <c r="J21" s="19">
        <f t="shared" ref="J21" si="6">AVERAGE(E21:I21)</f>
        <v>8329.5366666666669</v>
      </c>
      <c r="K21" s="20">
        <f t="shared" ref="K21" si="7">COUNT(E21:I21)</f>
        <v>3</v>
      </c>
      <c r="L21" s="20">
        <f t="shared" ref="L21" si="8">STDEV(E21:I21)</f>
        <v>21.125071203035823</v>
      </c>
      <c r="M21" s="20">
        <f t="shared" ref="M21" si="9">L21/J21*100</f>
        <v>0.2536164020692126</v>
      </c>
      <c r="N21" s="20" t="str">
        <f t="shared" ref="N21" si="10">IF(M21&lt;33,"ОДНОРОДНЫЕ","НЕОДНОРОДНЫЕ")</f>
        <v>ОДНОРОДНЫЕ</v>
      </c>
      <c r="O21" s="19">
        <f t="shared" ref="O21" si="11">D21*J21</f>
        <v>1082839.7666666666</v>
      </c>
    </row>
    <row r="22" spans="1:15" s="5" customFormat="1" ht="31.15" customHeight="1" x14ac:dyDescent="0.25">
      <c r="A22" s="20">
        <v>3</v>
      </c>
      <c r="B22" s="14" t="s">
        <v>36</v>
      </c>
      <c r="C22" s="15" t="s">
        <v>33</v>
      </c>
      <c r="D22" s="16">
        <v>130</v>
      </c>
      <c r="E22" s="22">
        <v>7818.68</v>
      </c>
      <c r="F22" s="19">
        <v>7858.44</v>
      </c>
      <c r="G22" s="19">
        <v>7838.6</v>
      </c>
      <c r="H22" s="19"/>
      <c r="I22" s="19"/>
      <c r="J22" s="19">
        <f t="shared" si="0"/>
        <v>7838.5733333333337</v>
      </c>
      <c r="K22" s="20">
        <f t="shared" si="1"/>
        <v>3</v>
      </c>
      <c r="L22" s="20">
        <f t="shared" si="2"/>
        <v>19.880013413811358</v>
      </c>
      <c r="M22" s="20">
        <f t="shared" si="3"/>
        <v>0.25361775119551544</v>
      </c>
      <c r="N22" s="20" t="str">
        <f t="shared" si="4"/>
        <v>ОДНОРОДНЫЕ</v>
      </c>
      <c r="O22" s="19">
        <f t="shared" si="5"/>
        <v>1019014.5333333334</v>
      </c>
    </row>
    <row r="23" spans="1:15" s="5" customFormat="1" ht="31.15" customHeight="1" x14ac:dyDescent="0.25">
      <c r="A23" s="20">
        <v>4</v>
      </c>
      <c r="B23" s="14" t="s">
        <v>37</v>
      </c>
      <c r="C23" s="15" t="s">
        <v>33</v>
      </c>
      <c r="D23" s="16">
        <v>30</v>
      </c>
      <c r="E23" s="22">
        <v>7559.08</v>
      </c>
      <c r="F23" s="19">
        <v>7623.14</v>
      </c>
      <c r="G23" s="19">
        <v>7578.4</v>
      </c>
      <c r="H23" s="19"/>
      <c r="I23" s="19"/>
      <c r="J23" s="19">
        <f>AVERAGE(E23:I23)</f>
        <v>7586.8733333333339</v>
      </c>
      <c r="K23" s="20">
        <f>COUNT(E23:I23)</f>
        <v>3</v>
      </c>
      <c r="L23" s="20">
        <f>STDEV(E23:I23)</f>
        <v>32.859837694872297</v>
      </c>
      <c r="M23" s="20">
        <f>L23/J23*100</f>
        <v>0.43311435753778627</v>
      </c>
      <c r="N23" s="20" t="str">
        <f>IF(M23&lt;33,"ОДНОРОДНЫЕ","НЕОДНОРОДНЫЕ")</f>
        <v>ОДНОРОДНЫЕ</v>
      </c>
      <c r="O23" s="19">
        <f>D23*J23</f>
        <v>227606.2</v>
      </c>
    </row>
    <row r="24" spans="1:15" s="5" customFormat="1" ht="31.15" customHeight="1" x14ac:dyDescent="0.25">
      <c r="A24" s="20">
        <v>5</v>
      </c>
      <c r="B24" s="27" t="s">
        <v>38</v>
      </c>
      <c r="C24" s="15" t="s">
        <v>33</v>
      </c>
      <c r="D24" s="16">
        <v>130</v>
      </c>
      <c r="E24" s="22">
        <v>4925.46</v>
      </c>
      <c r="F24" s="19">
        <v>4949.37</v>
      </c>
      <c r="G24" s="19">
        <v>4782</v>
      </c>
      <c r="H24" s="19"/>
      <c r="I24" s="19"/>
      <c r="J24" s="19">
        <f>AVERAGE(E24:I24)</f>
        <v>4885.6099999999997</v>
      </c>
      <c r="K24" s="20">
        <f>COUNT(E24:I24)</f>
        <v>3</v>
      </c>
      <c r="L24" s="20">
        <f>STDEV(E24:I24)</f>
        <v>90.521799032056336</v>
      </c>
      <c r="M24" s="20">
        <f>L24/J24*100</f>
        <v>1.8528249089071036</v>
      </c>
      <c r="N24" s="20" t="str">
        <f>IF(M24&lt;33,"ОДНОРОДНЫЕ","НЕОДНОРОДНЫЕ")</f>
        <v>ОДНОРОДНЫЕ</v>
      </c>
      <c r="O24" s="19">
        <f>D24*J24</f>
        <v>635129.29999999993</v>
      </c>
    </row>
    <row r="25" spans="1:15" s="5" customFormat="1" ht="31.15" customHeight="1" x14ac:dyDescent="0.25">
      <c r="A25" s="20">
        <v>6</v>
      </c>
      <c r="B25" s="14" t="s">
        <v>39</v>
      </c>
      <c r="C25" s="15" t="s">
        <v>33</v>
      </c>
      <c r="D25" s="16">
        <v>65</v>
      </c>
      <c r="E25" s="22">
        <v>16631.009999999998</v>
      </c>
      <c r="F25" s="19">
        <v>16771.96</v>
      </c>
      <c r="G25" s="19">
        <v>16673.28</v>
      </c>
      <c r="H25" s="19"/>
      <c r="I25" s="19"/>
      <c r="J25" s="19">
        <f>AVERAGE(E25:I25)</f>
        <v>16692.083333333332</v>
      </c>
      <c r="K25" s="20">
        <f>COUNT(E25:I25)</f>
        <v>3</v>
      </c>
      <c r="L25" s="20">
        <f>STDEV(E25:I25)</f>
        <v>72.331871490604911</v>
      </c>
      <c r="M25" s="20">
        <f>L25/J25*100</f>
        <v>0.43333040008350215</v>
      </c>
      <c r="N25" s="20" t="str">
        <f>IF(M25&lt;33,"ОДНОРОДНЫЕ","НЕОДНОРОДНЫЕ")</f>
        <v>ОДНОРОДНЫЕ</v>
      </c>
      <c r="O25" s="19">
        <f>D25*J25</f>
        <v>1084985.4166666665</v>
      </c>
    </row>
    <row r="26" spans="1:15" s="5" customFormat="1" ht="31.15" hidden="1" customHeight="1" x14ac:dyDescent="0.25">
      <c r="A26" s="20"/>
      <c r="B26" s="23"/>
      <c r="C26" s="24"/>
      <c r="D26" s="25"/>
      <c r="E26" s="19"/>
      <c r="F26" s="19"/>
      <c r="G26" s="19"/>
      <c r="H26" s="19"/>
      <c r="I26" s="19"/>
      <c r="J26" s="19" t="e">
        <f t="shared" ref="J26:J31" si="12">AVERAGE(E26:I26)</f>
        <v>#DIV/0!</v>
      </c>
      <c r="K26" s="20">
        <f t="shared" ref="K26:K31" si="13">COUNT(E26:I26)</f>
        <v>0</v>
      </c>
      <c r="L26" s="20" t="e">
        <f t="shared" ref="L26:L31" si="14">STDEV(E26:I26)</f>
        <v>#DIV/0!</v>
      </c>
      <c r="M26" s="20" t="e">
        <f t="shared" ref="M26:M31" si="15">L26/J26*100</f>
        <v>#DIV/0!</v>
      </c>
      <c r="N26" s="20" t="e">
        <f t="shared" ref="N26:N31" si="16">IF(M26&lt;33,"ОДНОРОДНЫЕ","НЕОДНОРОДНЫЕ")</f>
        <v>#DIV/0!</v>
      </c>
      <c r="O26" s="19" t="e">
        <f t="shared" ref="O26:O31" si="17">D26*J26</f>
        <v>#DIV/0!</v>
      </c>
    </row>
    <row r="27" spans="1:15" s="5" customFormat="1" ht="31.15" hidden="1" customHeight="1" x14ac:dyDescent="0.25">
      <c r="A27" s="20"/>
      <c r="B27" s="23"/>
      <c r="C27" s="20"/>
      <c r="D27" s="26"/>
      <c r="E27" s="19"/>
      <c r="F27" s="19"/>
      <c r="G27" s="19"/>
      <c r="H27" s="19"/>
      <c r="I27" s="19"/>
      <c r="J27" s="19" t="e">
        <f t="shared" si="12"/>
        <v>#DIV/0!</v>
      </c>
      <c r="K27" s="20">
        <f t="shared" si="13"/>
        <v>0</v>
      </c>
      <c r="L27" s="20" t="e">
        <f t="shared" si="14"/>
        <v>#DIV/0!</v>
      </c>
      <c r="M27" s="20" t="e">
        <f t="shared" si="15"/>
        <v>#DIV/0!</v>
      </c>
      <c r="N27" s="20" t="e">
        <f t="shared" si="16"/>
        <v>#DIV/0!</v>
      </c>
      <c r="O27" s="19" t="e">
        <f t="shared" si="17"/>
        <v>#DIV/0!</v>
      </c>
    </row>
    <row r="28" spans="1:15" s="5" customFormat="1" ht="31.15" hidden="1" customHeight="1" x14ac:dyDescent="0.25">
      <c r="A28" s="20"/>
      <c r="B28" s="23"/>
      <c r="C28" s="20"/>
      <c r="D28" s="26"/>
      <c r="E28" s="19"/>
      <c r="F28" s="19"/>
      <c r="G28" s="19"/>
      <c r="H28" s="19"/>
      <c r="I28" s="19"/>
      <c r="J28" s="19" t="e">
        <f t="shared" si="12"/>
        <v>#DIV/0!</v>
      </c>
      <c r="K28" s="20">
        <f t="shared" si="13"/>
        <v>0</v>
      </c>
      <c r="L28" s="20" t="e">
        <f t="shared" si="14"/>
        <v>#DIV/0!</v>
      </c>
      <c r="M28" s="20" t="e">
        <f t="shared" si="15"/>
        <v>#DIV/0!</v>
      </c>
      <c r="N28" s="20" t="e">
        <f t="shared" si="16"/>
        <v>#DIV/0!</v>
      </c>
      <c r="O28" s="19" t="e">
        <f t="shared" si="17"/>
        <v>#DIV/0!</v>
      </c>
    </row>
    <row r="29" spans="1:15" s="5" customFormat="1" ht="31.15" hidden="1" customHeight="1" x14ac:dyDescent="0.25">
      <c r="A29" s="20"/>
      <c r="B29" s="23"/>
      <c r="C29" s="20"/>
      <c r="D29" s="26"/>
      <c r="E29" s="19"/>
      <c r="F29" s="19"/>
      <c r="G29" s="19"/>
      <c r="H29" s="19"/>
      <c r="I29" s="19"/>
      <c r="J29" s="19" t="e">
        <f t="shared" ref="J29:J30" si="18">AVERAGE(E29:I29)</f>
        <v>#DIV/0!</v>
      </c>
      <c r="K29" s="20">
        <f t="shared" ref="K29:K30" si="19">COUNT(E29:I29)</f>
        <v>0</v>
      </c>
      <c r="L29" s="20" t="e">
        <f t="shared" ref="L29:L30" si="20">STDEV(E29:I29)</f>
        <v>#DIV/0!</v>
      </c>
      <c r="M29" s="20" t="e">
        <f t="shared" ref="M29:M30" si="21">L29/J29*100</f>
        <v>#DIV/0!</v>
      </c>
      <c r="N29" s="20" t="e">
        <f t="shared" ref="N29:N30" si="22">IF(M29&lt;33,"ОДНОРОДНЫЕ","НЕОДНОРОДНЫЕ")</f>
        <v>#DIV/0!</v>
      </c>
      <c r="O29" s="19" t="e">
        <f t="shared" ref="O29:O30" si="23">D29*J29</f>
        <v>#DIV/0!</v>
      </c>
    </row>
    <row r="30" spans="1:15" s="5" customFormat="1" ht="31.15" hidden="1" customHeight="1" x14ac:dyDescent="0.25">
      <c r="A30" s="20"/>
      <c r="B30" s="23"/>
      <c r="C30" s="20"/>
      <c r="D30" s="26"/>
      <c r="E30" s="19"/>
      <c r="F30" s="19"/>
      <c r="G30" s="19"/>
      <c r="H30" s="19"/>
      <c r="I30" s="19"/>
      <c r="J30" s="19" t="e">
        <f t="shared" si="18"/>
        <v>#DIV/0!</v>
      </c>
      <c r="K30" s="20">
        <f t="shared" si="19"/>
        <v>0</v>
      </c>
      <c r="L30" s="20" t="e">
        <f t="shared" si="20"/>
        <v>#DIV/0!</v>
      </c>
      <c r="M30" s="20" t="e">
        <f t="shared" si="21"/>
        <v>#DIV/0!</v>
      </c>
      <c r="N30" s="20" t="e">
        <f t="shared" si="22"/>
        <v>#DIV/0!</v>
      </c>
      <c r="O30" s="19" t="e">
        <f t="shared" si="23"/>
        <v>#DIV/0!</v>
      </c>
    </row>
    <row r="31" spans="1:15" s="5" customFormat="1" ht="29.45" hidden="1" customHeight="1" x14ac:dyDescent="0.25">
      <c r="A31" s="20"/>
      <c r="B31" s="23"/>
      <c r="C31" s="20"/>
      <c r="D31" s="26"/>
      <c r="E31" s="19"/>
      <c r="F31" s="19"/>
      <c r="G31" s="19"/>
      <c r="H31" s="19"/>
      <c r="I31" s="19"/>
      <c r="J31" s="19" t="e">
        <f t="shared" si="12"/>
        <v>#DIV/0!</v>
      </c>
      <c r="K31" s="20">
        <f t="shared" si="13"/>
        <v>0</v>
      </c>
      <c r="L31" s="20" t="e">
        <f t="shared" si="14"/>
        <v>#DIV/0!</v>
      </c>
      <c r="M31" s="20" t="e">
        <f t="shared" si="15"/>
        <v>#DIV/0!</v>
      </c>
      <c r="N31" s="20" t="e">
        <f t="shared" si="16"/>
        <v>#DIV/0!</v>
      </c>
      <c r="O31" s="19" t="e">
        <f t="shared" si="17"/>
        <v>#DIV/0!</v>
      </c>
    </row>
    <row r="32" spans="1:15" s="5" customFormat="1" ht="15" customHeight="1" x14ac:dyDescent="0.25">
      <c r="A32" s="20">
        <v>13</v>
      </c>
      <c r="B32" s="23" t="s">
        <v>25</v>
      </c>
      <c r="C32" s="20"/>
      <c r="D32" s="26"/>
      <c r="E32" s="19">
        <v>4968520.45</v>
      </c>
      <c r="F32" s="19">
        <v>4998087.4000000004</v>
      </c>
      <c r="G32" s="19">
        <v>4933493.7</v>
      </c>
      <c r="H32" s="19"/>
      <c r="I32" s="19"/>
      <c r="J32" s="19">
        <f t="shared" ref="J32" si="24">AVERAGE(E32:I32)</f>
        <v>4966700.5166666666</v>
      </c>
      <c r="K32" s="20">
        <f t="shared" ref="K32" si="25">COUNT(E32:I32)</f>
        <v>3</v>
      </c>
      <c r="L32" s="20">
        <f t="shared" ref="L32" si="26">STDEV(E32:I32)</f>
        <v>32335.284720036703</v>
      </c>
      <c r="M32" s="20">
        <f t="shared" ref="M32" si="27">L32/J32*100</f>
        <v>0.65104156394229484</v>
      </c>
      <c r="N32" s="20" t="str">
        <f t="shared" ref="N32" si="28">IF(M32&lt;33,"ОДНОРОДНЫЕ","НЕОДНОРОДНЫЕ")</f>
        <v>ОДНОРОДНЫЕ</v>
      </c>
      <c r="O32" s="19"/>
    </row>
    <row r="33" spans="1:15" s="6" customFormat="1" ht="15" customHeight="1" x14ac:dyDescent="0.25">
      <c r="A33" s="12"/>
      <c r="B33" s="12"/>
      <c r="C33" s="12"/>
      <c r="D33" s="12"/>
      <c r="E33" s="4"/>
      <c r="F33" s="4"/>
      <c r="G33" s="4"/>
      <c r="H33" s="4"/>
      <c r="I33" s="4"/>
      <c r="J33" s="4"/>
      <c r="K33" s="12"/>
      <c r="L33" s="12"/>
      <c r="M33" s="12"/>
      <c r="N33" s="12"/>
      <c r="O33" s="4"/>
    </row>
    <row r="34" spans="1:15" s="10" customFormat="1" ht="33.6" customHeight="1" x14ac:dyDescent="0.25">
      <c r="A34" s="31" t="s">
        <v>26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1:15" s="10" customFormat="1" ht="35.450000000000003" customHeight="1" x14ac:dyDescent="0.25">
      <c r="A35" s="31" t="s">
        <v>24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1:15" s="10" customFormat="1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</row>
    <row r="37" spans="1:15" s="10" customFormat="1" ht="30" customHeight="1" x14ac:dyDescent="0.25">
      <c r="A37" s="29" t="s">
        <v>40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</sheetData>
  <mergeCells count="17">
    <mergeCell ref="A18:A19"/>
    <mergeCell ref="B18:B19"/>
    <mergeCell ref="C18:D18"/>
    <mergeCell ref="A37:O37"/>
    <mergeCell ref="L12:M12"/>
    <mergeCell ref="B14:N14"/>
    <mergeCell ref="A34:O34"/>
    <mergeCell ref="A35:O35"/>
    <mergeCell ref="A36:O36"/>
    <mergeCell ref="O18:O19"/>
    <mergeCell ref="A17:B17"/>
    <mergeCell ref="C17:D17"/>
    <mergeCell ref="J18:J19"/>
    <mergeCell ref="K18:K19"/>
    <mergeCell ref="L18:L19"/>
    <mergeCell ref="M18:M19"/>
    <mergeCell ref="N18:N19"/>
  </mergeCells>
  <conditionalFormatting sqref="N20 N22:N28 N31:N32">
    <cfRule type="containsText" dxfId="17" priority="22" operator="containsText" text="НЕ">
      <formula>NOT(ISERROR(SEARCH("НЕ",N20)))</formula>
    </cfRule>
    <cfRule type="containsText" dxfId="16" priority="23" operator="containsText" text="ОДНОРОДНЫЕ">
      <formula>NOT(ISERROR(SEARCH("ОДНОРОДНЫЕ",N20)))</formula>
    </cfRule>
    <cfRule type="containsText" dxfId="15" priority="24" operator="containsText" text="НЕОДНОРОДНЫЕ">
      <formula>NOT(ISERROR(SEARCH("НЕОДНОРОДНЫЕ",N20)))</formula>
    </cfRule>
  </conditionalFormatting>
  <conditionalFormatting sqref="N20 N22:N28 N31:N32">
    <cfRule type="containsText" dxfId="14" priority="19" operator="containsText" text="НЕОДНОРОДНЫЕ">
      <formula>NOT(ISERROR(SEARCH("НЕОДНОРОДНЫЕ",N20)))</formula>
    </cfRule>
    <cfRule type="containsText" dxfId="13" priority="20" operator="containsText" text="ОДНОРОДНЫЕ">
      <formula>NOT(ISERROR(SEARCH("ОДНОРОДНЫЕ",N20)))</formula>
    </cfRule>
    <cfRule type="containsText" dxfId="12" priority="21" operator="containsText" text="НЕОДНОРОДНЫЕ">
      <formula>NOT(ISERROR(SEARCH("НЕОДНОРОДНЫЕ",N20)))</formula>
    </cfRule>
  </conditionalFormatting>
  <conditionalFormatting sqref="N21">
    <cfRule type="containsText" dxfId="11" priority="10" operator="containsText" text="НЕ">
      <formula>NOT(ISERROR(SEARCH("НЕ",N21)))</formula>
    </cfRule>
    <cfRule type="containsText" dxfId="10" priority="11" operator="containsText" text="ОДНОРОДНЫЕ">
      <formula>NOT(ISERROR(SEARCH("ОДНОРОДНЫЕ",N21)))</formula>
    </cfRule>
    <cfRule type="containsText" dxfId="9" priority="12" operator="containsText" text="НЕОДНОРОДНЫЕ">
      <formula>NOT(ISERROR(SEARCH("НЕОДНОРОДНЫЕ",N21)))</formula>
    </cfRule>
  </conditionalFormatting>
  <conditionalFormatting sqref="N21">
    <cfRule type="containsText" dxfId="8" priority="7" operator="containsText" text="НЕОДНОРОДНЫЕ">
      <formula>NOT(ISERROR(SEARCH("НЕОДНОРОДНЫЕ",N21)))</formula>
    </cfRule>
    <cfRule type="containsText" dxfId="7" priority="8" operator="containsText" text="ОДНОРОДНЫЕ">
      <formula>NOT(ISERROR(SEARCH("ОДНОРОДНЫЕ",N21)))</formula>
    </cfRule>
    <cfRule type="containsText" dxfId="6" priority="9" operator="containsText" text="НЕОДНОРОДНЫЕ">
      <formula>NOT(ISERROR(SEARCH("НЕОДНОРОДНЫЕ",N21)))</formula>
    </cfRule>
  </conditionalFormatting>
  <conditionalFormatting sqref="N29:N30">
    <cfRule type="containsText" dxfId="5" priority="4" operator="containsText" text="НЕ">
      <formula>NOT(ISERROR(SEARCH("НЕ",N29)))</formula>
    </cfRule>
    <cfRule type="containsText" dxfId="4" priority="5" operator="containsText" text="ОДНОРОДНЫЕ">
      <formula>NOT(ISERROR(SEARCH("ОДНОРОДНЫЕ",N29)))</formula>
    </cfRule>
    <cfRule type="containsText" dxfId="3" priority="6" operator="containsText" text="НЕОДНОРОДНЫЕ">
      <formula>NOT(ISERROR(SEARCH("НЕОДНОРОДНЫЕ",N29)))</formula>
    </cfRule>
  </conditionalFormatting>
  <conditionalFormatting sqref="N29:N30">
    <cfRule type="containsText" dxfId="2" priority="1" operator="containsText" text="НЕОДНОРОДНЫЕ">
      <formula>NOT(ISERROR(SEARCH("НЕОДНОРОДНЫЕ",N29)))</formula>
    </cfRule>
    <cfRule type="containsText" dxfId="1" priority="2" operator="containsText" text="ОДНОРОДНЫЕ">
      <formula>NOT(ISERROR(SEARCH("ОДНОРОДНЫЕ",N29)))</formula>
    </cfRule>
    <cfRule type="containsText" dxfId="0" priority="3" operator="containsText" text="НЕОДНОРОДНЫЕ">
      <formula>NOT(ISERROR(SEARCH("НЕОДНОРОДНЫЕ",N29)))</formula>
    </cfRule>
  </conditionalFormatting>
  <pageMargins left="0.31496062992125984" right="0.19685039370078741" top="0.35433070866141736" bottom="0.35433070866141736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2022-09-07T03:18:28Z</dcterms:modified>
</cp:coreProperties>
</file>