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O24" i="1"/>
  <c r="J22"/>
  <c r="O22" s="1"/>
  <c r="K22"/>
  <c r="L22"/>
  <c r="M22"/>
  <c r="N22"/>
  <c r="J23"/>
  <c r="O23" s="1"/>
  <c r="K23"/>
  <c r="L23"/>
  <c r="M23"/>
  <c r="N23"/>
  <c r="L26" l="1"/>
  <c r="K26"/>
  <c r="L25"/>
  <c r="K25"/>
  <c r="L21"/>
  <c r="K21"/>
  <c r="J26"/>
  <c r="J25"/>
  <c r="O25" s="1"/>
  <c r="J21"/>
  <c r="L27"/>
  <c r="M27" s="1"/>
  <c r="J27"/>
  <c r="O27" s="1"/>
  <c r="K27"/>
  <c r="M26" l="1"/>
  <c r="N26" s="1"/>
  <c r="M21"/>
  <c r="N21" s="1"/>
  <c r="M25"/>
  <c r="N25" s="1"/>
  <c r="O26"/>
  <c r="O21"/>
  <c r="N27"/>
</calcChain>
</file>

<file path=xl/sharedStrings.xml><?xml version="1.0" encoding="utf-8"?>
<sst xmlns="http://schemas.openxmlformats.org/spreadsheetml/2006/main" count="47" uniqueCount="41">
  <si>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</si>
  <si>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</si>
  <si>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</si>
  <si>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</si>
  <si>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</si>
  <si>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</si>
  <si>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</si>
  <si>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</si>
  <si>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</si>
  <si>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</si>
  <si>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</si>
  <si>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</si>
  <si>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</si>
  <si>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</si>
  <si>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</si>
  <si>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</si>
  <si>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</si>
  <si>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</si>
  <si>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</si>
  <si>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</si>
  <si>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</si>
  <si>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</si>
  <si>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</si>
  <si>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</si>
  <si>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</si>
  <si>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</si>
  <si>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ИТОГО: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</si>
  <si>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</si>
  <si>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</si>
  <si>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</si>
  <si>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</si>
  <si>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на поставку стоматологической установки универсальной и запасных частей   путем запроса котировок</t>
  </si>
  <si>
    <t>Компрессор в кожухе ресивер не менее 35 литров</t>
  </si>
  <si>
    <t>Установка стоматологическая универсальная со скайлером</t>
  </si>
  <si>
    <t>Пневмодвигатель с внешней подачей охлажджения</t>
  </si>
  <si>
    <t>шт.</t>
  </si>
  <si>
    <t>КП вх.б/н от 24.08.2022</t>
  </si>
  <si>
    <t>КП вх.б/н от 24.08.2023</t>
  </si>
  <si>
    <t>КП вх.б/н от 24.08.2024</t>
  </si>
  <si>
    <t>Исходя из имеющегося у Заказчика объёма финансового обеспечения для осуществления закупки НМЦД устанавливается в размере 1 367 960,00 руб. (один миллион триста шестьдесят семь тысяча девятьсот шестьдесят рублей ноль копеек).</t>
  </si>
  <si>
    <t>№165 -22</t>
  </si>
</sst>
</file>

<file path=xl/styles.xml><?xml version="1.0" encoding="utf-8"?>
<styleSheet xmlns="http://schemas.openxmlformats.org/spreadsheetml/2006/main">
  <numFmts count="1">
    <numFmt numFmtId="164" formatCode="#,##0.00_р_.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2"/>
  <sheetViews>
    <sheetView tabSelected="1" zoomScale="85" zoomScaleNormal="85" zoomScalePageLayoutView="70" workbookViewId="0">
      <selection activeCell="O8" sqref="O8"/>
    </sheetView>
  </sheetViews>
  <sheetFormatPr defaultRowHeight="15"/>
  <cols>
    <col min="1" max="1" width="9.140625" style="2"/>
    <col min="2" max="2" width="27.28515625" style="2" customWidth="1"/>
    <col min="3" max="4" width="9.140625" style="2"/>
    <col min="5" max="5" width="14.85546875" style="3" customWidth="1"/>
    <col min="6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4.28515625" style="2" customWidth="1"/>
    <col min="15" max="15" width="15.42578125" style="3" customWidth="1"/>
    <col min="16" max="16384" width="9.140625" style="1"/>
  </cols>
  <sheetData>
    <row r="1" spans="1:1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2" t="s">
        <v>27</v>
      </c>
    </row>
    <row r="2" spans="1:15" ht="14.45" customHeight="1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2" t="s">
        <v>28</v>
      </c>
    </row>
    <row r="3" spans="1:15" ht="14.45" hidden="1" customHeight="1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2"/>
    </row>
    <row r="4" spans="1:15" ht="14.45" customHeight="1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2" t="s">
        <v>31</v>
      </c>
    </row>
    <row r="5" spans="1:15" ht="14.45" customHeight="1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2" t="s">
        <v>29</v>
      </c>
    </row>
    <row r="6" spans="1:1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2" t="s">
        <v>30</v>
      </c>
    </row>
    <row r="7" spans="1:15" ht="14.45" customHeight="1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2" t="s">
        <v>40</v>
      </c>
    </row>
    <row r="8" spans="1:1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7" customFormat="1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16</v>
      </c>
    </row>
    <row r="10" spans="1:15" s="7" customFormat="1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9" t="s">
        <v>21</v>
      </c>
    </row>
    <row r="11" spans="1:15" s="7" customFormat="1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9" t="s">
        <v>17</v>
      </c>
    </row>
    <row r="12" spans="1:15" s="7" customFormat="1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7" customFormat="1" ht="28.9" customHeight="1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32" t="s">
        <v>20</v>
      </c>
      <c r="M13" s="32"/>
      <c r="N13" s="13"/>
      <c r="O13" s="4" t="s">
        <v>18</v>
      </c>
    </row>
    <row r="14" spans="1:15" ht="18.7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5"/>
    </row>
    <row r="15" spans="1:15" ht="18.75">
      <c r="A15" s="13"/>
      <c r="B15" s="32" t="s">
        <v>19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5"/>
    </row>
    <row r="16" spans="1:15" hidden="1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6" customFormat="1" ht="54.6" customHeight="1">
      <c r="A18" s="36" t="s">
        <v>14</v>
      </c>
      <c r="B18" s="37"/>
      <c r="C18" s="38">
        <v>1367960</v>
      </c>
      <c r="D18" s="37"/>
      <c r="E18" s="22" t="s">
        <v>36</v>
      </c>
      <c r="F18" s="22" t="s">
        <v>37</v>
      </c>
      <c r="G18" s="22" t="s">
        <v>38</v>
      </c>
      <c r="H18" s="22"/>
      <c r="I18" s="23"/>
      <c r="J18" s="23"/>
      <c r="K18" s="24"/>
      <c r="L18" s="24"/>
      <c r="M18" s="24"/>
      <c r="N18" s="24"/>
      <c r="O18" s="23"/>
    </row>
    <row r="19" spans="1:17" s="6" customFormat="1" ht="30" customHeight="1">
      <c r="A19" s="29" t="s">
        <v>0</v>
      </c>
      <c r="B19" s="29" t="s">
        <v>1</v>
      </c>
      <c r="C19" s="29" t="s">
        <v>2</v>
      </c>
      <c r="D19" s="29"/>
      <c r="E19" s="23" t="s">
        <v>5</v>
      </c>
      <c r="F19" s="23" t="s">
        <v>7</v>
      </c>
      <c r="G19" s="23" t="s">
        <v>8</v>
      </c>
      <c r="H19" s="23" t="s">
        <v>22</v>
      </c>
      <c r="I19" s="23" t="s">
        <v>23</v>
      </c>
      <c r="J19" s="39" t="s">
        <v>15</v>
      </c>
      <c r="K19" s="29" t="s">
        <v>11</v>
      </c>
      <c r="L19" s="29" t="s">
        <v>12</v>
      </c>
      <c r="M19" s="29" t="s">
        <v>13</v>
      </c>
      <c r="N19" s="29" t="s">
        <v>9</v>
      </c>
      <c r="O19" s="35" t="s">
        <v>10</v>
      </c>
    </row>
    <row r="20" spans="1:17" s="6" customFormat="1">
      <c r="A20" s="30"/>
      <c r="B20" s="30"/>
      <c r="C20" s="25" t="s">
        <v>3</v>
      </c>
      <c r="D20" s="25" t="s">
        <v>4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40"/>
      <c r="K20" s="29"/>
      <c r="L20" s="29"/>
      <c r="M20" s="29"/>
      <c r="N20" s="29"/>
      <c r="O20" s="35"/>
    </row>
    <row r="21" spans="1:17" s="6" customFormat="1" ht="43.5" customHeight="1">
      <c r="A21" s="24">
        <v>1</v>
      </c>
      <c r="B21" s="21" t="s">
        <v>32</v>
      </c>
      <c r="C21" s="20" t="s">
        <v>35</v>
      </c>
      <c r="D21" s="11">
        <v>4</v>
      </c>
      <c r="E21" s="26">
        <v>72000</v>
      </c>
      <c r="F21" s="23">
        <v>74500</v>
      </c>
      <c r="G21" s="23">
        <v>79900</v>
      </c>
      <c r="H21" s="23"/>
      <c r="I21" s="23"/>
      <c r="J21" s="23">
        <f t="shared" ref="J21:J26" si="0">AVERAGE(E21:I21)</f>
        <v>75466.666666666672</v>
      </c>
      <c r="K21" s="24">
        <f t="shared" ref="K21:K26" si="1">COUNT(E21:I21)</f>
        <v>3</v>
      </c>
      <c r="L21" s="24">
        <f t="shared" ref="L21:L26" si="2">STDEV(E21:I21)</f>
        <v>4037.7386410382401</v>
      </c>
      <c r="M21" s="24">
        <f t="shared" ref="M21:M26" si="3">L21/J21*100</f>
        <v>5.3503603900683396</v>
      </c>
      <c r="N21" s="24" t="str">
        <f t="shared" ref="N21:N26" si="4">IF(M21&lt;33,"ОДНОРОДНЫЕ","НЕОДНОРОДНЫЕ")</f>
        <v>ОДНОРОДНЫЕ</v>
      </c>
      <c r="O21" s="23">
        <f t="shared" ref="O21:O26" si="5">D21*J21</f>
        <v>301866.66666666669</v>
      </c>
    </row>
    <row r="22" spans="1:17" s="6" customFormat="1" ht="43.5" customHeight="1">
      <c r="A22" s="24">
        <v>2</v>
      </c>
      <c r="B22" s="21" t="s">
        <v>33</v>
      </c>
      <c r="C22" s="20" t="s">
        <v>35</v>
      </c>
      <c r="D22" s="11">
        <v>4</v>
      </c>
      <c r="E22" s="26">
        <v>265000</v>
      </c>
      <c r="F22" s="23">
        <v>266200</v>
      </c>
      <c r="G22" s="23">
        <v>289000</v>
      </c>
      <c r="H22" s="23"/>
      <c r="I22" s="23"/>
      <c r="J22" s="23">
        <f t="shared" ref="J22:J23" si="6">AVERAGE(E22:I22)</f>
        <v>273400</v>
      </c>
      <c r="K22" s="24">
        <f t="shared" ref="K22:K23" si="7">COUNT(E22:I22)</f>
        <v>3</v>
      </c>
      <c r="L22" s="24">
        <f t="shared" ref="L22:L23" si="8">STDEV(E22:I22)</f>
        <v>13523.313203501573</v>
      </c>
      <c r="M22" s="24">
        <f t="shared" ref="M22:M23" si="9">L22/J22*100</f>
        <v>4.9463471848945035</v>
      </c>
      <c r="N22" s="24" t="str">
        <f t="shared" ref="N22:N23" si="10">IF(M22&lt;33,"ОДНОРОДНЫЕ","НЕОДНОРОДНЫЕ")</f>
        <v>ОДНОРОДНЫЕ</v>
      </c>
      <c r="O22" s="23">
        <f t="shared" ref="O22:O23" si="11">D22*J22</f>
        <v>1093600</v>
      </c>
    </row>
    <row r="23" spans="1:17" s="6" customFormat="1" ht="43.5" customHeight="1">
      <c r="A23" s="24">
        <v>3</v>
      </c>
      <c r="B23" s="21" t="s">
        <v>34</v>
      </c>
      <c r="C23" s="20" t="s">
        <v>35</v>
      </c>
      <c r="D23" s="11">
        <v>4</v>
      </c>
      <c r="E23" s="26">
        <v>4990</v>
      </c>
      <c r="F23" s="23">
        <v>6000</v>
      </c>
      <c r="G23" s="23">
        <v>7120</v>
      </c>
      <c r="H23" s="23"/>
      <c r="I23" s="23"/>
      <c r="J23" s="23">
        <f t="shared" si="6"/>
        <v>6036.666666666667</v>
      </c>
      <c r="K23" s="24">
        <f t="shared" si="7"/>
        <v>3</v>
      </c>
      <c r="L23" s="24">
        <f t="shared" si="8"/>
        <v>1065.4732907648768</v>
      </c>
      <c r="M23" s="24">
        <f t="shared" si="9"/>
        <v>17.650026903890833</v>
      </c>
      <c r="N23" s="24" t="str">
        <f t="shared" si="10"/>
        <v>ОДНОРОДНЫЕ</v>
      </c>
      <c r="O23" s="23">
        <f t="shared" si="11"/>
        <v>24146.666666666668</v>
      </c>
    </row>
    <row r="24" spans="1:17" s="6" customFormat="1">
      <c r="A24" s="27"/>
      <c r="B24" s="27" t="s">
        <v>26</v>
      </c>
      <c r="C24" s="27"/>
      <c r="D24" s="28"/>
      <c r="E24" s="23">
        <v>1367960</v>
      </c>
      <c r="F24" s="23">
        <v>1386800</v>
      </c>
      <c r="G24" s="23">
        <v>1504080</v>
      </c>
      <c r="H24" s="23"/>
      <c r="I24" s="23"/>
      <c r="J24" s="23"/>
      <c r="K24" s="24"/>
      <c r="L24" s="24"/>
      <c r="M24" s="24"/>
      <c r="N24" s="24"/>
      <c r="O24" s="23">
        <f>SUM(O21:O23)</f>
        <v>1419613.3333333335</v>
      </c>
    </row>
    <row r="25" spans="1:17" s="6" customFormat="1" hidden="1">
      <c r="A25" s="16">
        <v>3</v>
      </c>
      <c r="B25" s="16"/>
      <c r="C25" s="16"/>
      <c r="D25" s="17"/>
      <c r="E25" s="15"/>
      <c r="F25" s="15"/>
      <c r="G25" s="15"/>
      <c r="H25" s="15"/>
      <c r="I25" s="15"/>
      <c r="J25" s="15" t="e">
        <f t="shared" si="0"/>
        <v>#DIV/0!</v>
      </c>
      <c r="K25" s="16">
        <f t="shared" si="1"/>
        <v>0</v>
      </c>
      <c r="L25" s="16" t="e">
        <f t="shared" si="2"/>
        <v>#DIV/0!</v>
      </c>
      <c r="M25" s="16" t="e">
        <f t="shared" si="3"/>
        <v>#DIV/0!</v>
      </c>
      <c r="N25" s="16" t="e">
        <f t="shared" si="4"/>
        <v>#DIV/0!</v>
      </c>
      <c r="O25" s="15" t="e">
        <f t="shared" si="5"/>
        <v>#DIV/0!</v>
      </c>
    </row>
    <row r="26" spans="1:17" s="6" customFormat="1" hidden="1">
      <c r="A26" s="16">
        <v>4</v>
      </c>
      <c r="B26" s="18"/>
      <c r="C26" s="16"/>
      <c r="D26" s="19"/>
      <c r="E26" s="15"/>
      <c r="F26" s="15"/>
      <c r="G26" s="15"/>
      <c r="H26" s="15"/>
      <c r="I26" s="15"/>
      <c r="J26" s="15" t="e">
        <f t="shared" si="0"/>
        <v>#DIV/0!</v>
      </c>
      <c r="K26" s="16">
        <f t="shared" si="1"/>
        <v>0</v>
      </c>
      <c r="L26" s="16" t="e">
        <f t="shared" si="2"/>
        <v>#DIV/0!</v>
      </c>
      <c r="M26" s="16" t="e">
        <f t="shared" si="3"/>
        <v>#DIV/0!</v>
      </c>
      <c r="N26" s="16" t="e">
        <f t="shared" si="4"/>
        <v>#DIV/0!</v>
      </c>
      <c r="O26" s="15" t="e">
        <f t="shared" si="5"/>
        <v>#DIV/0!</v>
      </c>
    </row>
    <row r="27" spans="1:17" s="6" customFormat="1" ht="14.45" hidden="1" customHeight="1">
      <c r="A27" s="16">
        <v>5</v>
      </c>
      <c r="B27" s="18"/>
      <c r="C27" s="16"/>
      <c r="D27" s="19"/>
      <c r="E27" s="15"/>
      <c r="F27" s="15"/>
      <c r="G27" s="15"/>
      <c r="H27" s="15"/>
      <c r="I27" s="15"/>
      <c r="J27" s="15" t="e">
        <f>AVERAGE(E27:I27)</f>
        <v>#DIV/0!</v>
      </c>
      <c r="K27" s="16">
        <f>COUNT(E27:I27)</f>
        <v>0</v>
      </c>
      <c r="L27" s="16" t="e">
        <f>STDEV(E27:I27)</f>
        <v>#DIV/0!</v>
      </c>
      <c r="M27" s="16" t="e">
        <f>L27/J27*100</f>
        <v>#DIV/0!</v>
      </c>
      <c r="N27" s="16" t="e">
        <f>IF(M27&lt;33,"ОДНОРОДНЫЕ","НЕОДНОРОДНЫЕ")</f>
        <v>#DIV/0!</v>
      </c>
      <c r="O27" s="15" t="e">
        <f>D27*J27</f>
        <v>#DIV/0!</v>
      </c>
    </row>
    <row r="28" spans="1:17" s="7" customFormat="1">
      <c r="A28" s="13"/>
      <c r="B28" s="13"/>
      <c r="C28" s="13"/>
      <c r="D28" s="13"/>
      <c r="E28" s="4"/>
      <c r="F28" s="4"/>
      <c r="G28" s="4"/>
      <c r="H28" s="4"/>
      <c r="I28" s="4"/>
      <c r="J28" s="4"/>
      <c r="K28" s="13"/>
      <c r="L28" s="13"/>
      <c r="M28" s="13"/>
      <c r="N28" s="13"/>
      <c r="O28" s="4"/>
    </row>
    <row r="29" spans="1:17" s="10" customFormat="1" ht="33.6" customHeight="1">
      <c r="A29" s="33" t="s">
        <v>25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</row>
    <row r="30" spans="1:17" s="10" customFormat="1" ht="33.6" customHeight="1">
      <c r="A30" s="34" t="s">
        <v>24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</row>
    <row r="31" spans="1:17" s="10" customFormat="1" ht="15" customHeight="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</row>
    <row r="32" spans="1:17" s="10" customFormat="1" ht="31.9" customHeight="1">
      <c r="A32" s="31" t="s">
        <v>39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14"/>
      <c r="Q32" s="14"/>
    </row>
  </sheetData>
  <mergeCells count="17">
    <mergeCell ref="A19:A20"/>
    <mergeCell ref="B19:B20"/>
    <mergeCell ref="C19:D19"/>
    <mergeCell ref="A32:O32"/>
    <mergeCell ref="L13:M13"/>
    <mergeCell ref="B15:N15"/>
    <mergeCell ref="A29:O29"/>
    <mergeCell ref="A30:O30"/>
    <mergeCell ref="A31:O31"/>
    <mergeCell ref="O19:O20"/>
    <mergeCell ref="A18:B18"/>
    <mergeCell ref="C18:D18"/>
    <mergeCell ref="J19:J20"/>
    <mergeCell ref="K19:K20"/>
    <mergeCell ref="L19:L20"/>
    <mergeCell ref="M19:M20"/>
    <mergeCell ref="N19:N20"/>
  </mergeCells>
  <conditionalFormatting sqref="N27">
    <cfRule type="containsText" dxfId="11" priority="10" operator="containsText" text="НЕ">
      <formula>NOT(ISERROR(SEARCH("НЕ",N27)))</formula>
    </cfRule>
    <cfRule type="containsText" dxfId="10" priority="11" operator="containsText" text="ОДНОРОДНЫЕ">
      <formula>NOT(ISERROR(SEARCH("ОДНОРОДНЫЕ",N27)))</formula>
    </cfRule>
    <cfRule type="containsText" dxfId="9" priority="12" operator="containsText" text="НЕОДНОРОДНЫЕ">
      <formula>NOT(ISERROR(SEARCH("НЕОДНОРОДНЫЕ",N27)))</formula>
    </cfRule>
  </conditionalFormatting>
  <conditionalFormatting sqref="N27">
    <cfRule type="containsText" dxfId="8" priority="7" operator="containsText" text="НЕОДНОРОДНЫЕ">
      <formula>NOT(ISERROR(SEARCH("НЕОДНОРОДНЫЕ",N27)))</formula>
    </cfRule>
    <cfRule type="containsText" dxfId="7" priority="8" operator="containsText" text="ОДНОРОДНЫЕ">
      <formula>NOT(ISERROR(SEARCH("ОДНОРОДНЫЕ",N27)))</formula>
    </cfRule>
    <cfRule type="containsText" dxfId="6" priority="9" operator="containsText" text="НЕОДНОРОДНЫЕ">
      <formula>NOT(ISERROR(SEARCH("НЕОДНОРОДНЫЕ",N27)))</formula>
    </cfRule>
  </conditionalFormatting>
  <conditionalFormatting sqref="N21:N26">
    <cfRule type="containsText" dxfId="5" priority="4" operator="containsText" text="НЕ">
      <formula>NOT(ISERROR(SEARCH("НЕ",N21)))</formula>
    </cfRule>
    <cfRule type="containsText" dxfId="4" priority="5" operator="containsText" text="ОДНОРОДНЫЕ">
      <formula>NOT(ISERROR(SEARCH("ОДНОРОДНЫЕ",N21)))</formula>
    </cfRule>
    <cfRule type="containsText" dxfId="3" priority="6" operator="containsText" text="НЕОДНОРОДНЫЕ">
      <formula>NOT(ISERROR(SEARCH("НЕОДНОРОДНЫЕ",N21)))</formula>
    </cfRule>
  </conditionalFormatting>
  <conditionalFormatting sqref="N21:N26">
    <cfRule type="containsText" dxfId="2" priority="1" operator="containsText" text="НЕОДНОРОДНЫЕ">
      <formula>NOT(ISERROR(SEARCH("НЕОДНОРОДНЫЕ",N21)))</formula>
    </cfRule>
    <cfRule type="containsText" dxfId="1" priority="2" operator="containsText" text="ОДНОРОДНЫЕ">
      <formula>NOT(ISERROR(SEARCH("ОДНОРОДНЫЕ",N21)))</formula>
    </cfRule>
    <cfRule type="containsText" dxfId="0" priority="3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2022-09-01T08:47:17Z</dcterms:modified>
</cp:coreProperties>
</file>