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6" i="1" l="1"/>
  <c r="K26" i="1"/>
  <c r="L26" i="1"/>
  <c r="M26" i="1" s="1"/>
  <c r="N26" i="1" s="1"/>
  <c r="J22" i="1" l="1"/>
  <c r="K22" i="1"/>
  <c r="L22" i="1"/>
  <c r="J23" i="1"/>
  <c r="O23" i="1" s="1"/>
  <c r="K23" i="1"/>
  <c r="L23" i="1"/>
  <c r="J24" i="1"/>
  <c r="K24" i="1"/>
  <c r="L24" i="1"/>
  <c r="M22" i="1" l="1"/>
  <c r="N22" i="1" s="1"/>
  <c r="M23" i="1"/>
  <c r="N23" i="1" s="1"/>
  <c r="M24" i="1"/>
  <c r="N24" i="1" s="1"/>
  <c r="O22" i="1"/>
  <c r="O24" i="1"/>
  <c r="L25" i="1"/>
  <c r="K25" i="1"/>
  <c r="L21" i="1"/>
  <c r="K21" i="1"/>
  <c r="J25" i="1"/>
  <c r="O25" i="1" s="1"/>
  <c r="J21" i="1"/>
  <c r="M21" i="1" l="1"/>
  <c r="N21" i="1" s="1"/>
  <c r="M25" i="1"/>
  <c r="N25" i="1" s="1"/>
  <c r="O21" i="1"/>
  <c r="O26" i="1" s="1"/>
</calcChain>
</file>

<file path=xl/sharedStrings.xml><?xml version="1.0" encoding="utf-8"?>
<sst xmlns="http://schemas.openxmlformats.org/spreadsheetml/2006/main" count="50" uniqueCount="42">
  <si>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</si>
  <si>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</si>
  <si>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</si>
  <si>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</si>
  <si>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</si>
  <si>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</si>
  <si>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</si>
  <si>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</si>
  <si>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</si>
  <si>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</si>
  <si>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</si>
  <si>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</si>
  <si>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</si>
  <si>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</si>
  <si>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</si>
  <si>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</si>
  <si>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</si>
  <si>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</si>
  <si>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</si>
  <si>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</si>
  <si>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</si>
  <si>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</si>
  <si>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</si>
  <si>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</si>
  <si>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</si>
  <si>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</si>
  <si>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</si>
  <si>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</si>
  <si>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</si>
  <si>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</si>
  <si>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Облучатель-рециркулятор бактерицидный «СИБЭСТ» по ТУ 32.50.50-004-</t>
  </si>
  <si>
    <t>шт.</t>
  </si>
  <si>
    <t>КП вх.б/н от 02.09.2022</t>
  </si>
  <si>
    <t>КП вх.466-22 от 02.09.2022</t>
  </si>
  <si>
    <t>КП вх.09/22/ОВ-001 от 01.09.2022</t>
  </si>
  <si>
    <t>на поставку бактерицидных облучателей путем запроса котировок</t>
  </si>
  <si>
    <t>№163-22</t>
  </si>
  <si>
    <t>Исходя из имеющегося у Заказчика объёма финансового обеспечения для осуществления закупки НМЦД устанавливается в размере  4 983 936,20 (четыре миллиона девятьсот восемьдесят три тысячи девятьсот тридцать шесть рублей двадцать копеек).</t>
  </si>
  <si>
    <t>Облучатель бактерицидный стационарный ОБС 2х30-150 "СИБЭСТ" ("ОБС М1")  или эквивалент</t>
  </si>
  <si>
    <t>23550507-2017 в исполнении «СИБЭСТ-45КС» или эквивалент</t>
  </si>
  <si>
    <t>23550507-2017 в исполнении «СИБЭСТ-70КС» или эквивалент</t>
  </si>
  <si>
    <t xml:space="preserve">Облучатель-рециркулятор бактерицидный «СИБЭСТ» по ТУ 32.50.50-004-
23550507-2017 в исполнении «СИБЭСТ-70КС»с платформой  передвижной «П № 1 или эквивалент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</si>
</sst>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topLeftCell="A10" zoomScale="85" zoomScaleNormal="85" zoomScalePageLayoutView="70" workbookViewId="0">
      <selection activeCell="C19" sqref="C19:D19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35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29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36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9" t="s">
        <v>20</v>
      </c>
      <c r="M13" s="29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9" t="s">
        <v>19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3" t="s">
        <v>14</v>
      </c>
      <c r="B18" s="34"/>
      <c r="C18" s="35">
        <v>4983936.2</v>
      </c>
      <c r="D18" s="34"/>
      <c r="E18" s="15" t="s">
        <v>32</v>
      </c>
      <c r="F18" s="15" t="s">
        <v>33</v>
      </c>
      <c r="G18" s="15" t="s">
        <v>34</v>
      </c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26" t="s">
        <v>0</v>
      </c>
      <c r="B19" s="26" t="s">
        <v>1</v>
      </c>
      <c r="C19" s="26" t="s">
        <v>2</v>
      </c>
      <c r="D19" s="26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6" t="s">
        <v>15</v>
      </c>
      <c r="K19" s="26" t="s">
        <v>11</v>
      </c>
      <c r="L19" s="26" t="s">
        <v>12</v>
      </c>
      <c r="M19" s="26" t="s">
        <v>13</v>
      </c>
      <c r="N19" s="26" t="s">
        <v>9</v>
      </c>
      <c r="O19" s="32" t="s">
        <v>10</v>
      </c>
    </row>
    <row r="20" spans="1:17" s="6" customFormat="1" ht="30" x14ac:dyDescent="0.25">
      <c r="A20" s="27"/>
      <c r="B20" s="27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7"/>
      <c r="K20" s="26"/>
      <c r="L20" s="26"/>
      <c r="M20" s="26"/>
      <c r="N20" s="26"/>
      <c r="O20" s="32"/>
    </row>
    <row r="21" spans="1:17" s="6" customFormat="1" ht="51" x14ac:dyDescent="0.25">
      <c r="A21" s="25">
        <v>1</v>
      </c>
      <c r="B21" s="23" t="s">
        <v>38</v>
      </c>
      <c r="C21" s="38" t="s">
        <v>31</v>
      </c>
      <c r="D21" s="11">
        <v>34</v>
      </c>
      <c r="E21" s="19">
        <v>9784.66</v>
      </c>
      <c r="F21" s="16">
        <v>10172.17</v>
      </c>
      <c r="G21" s="16">
        <v>9681.7800000000007</v>
      </c>
      <c r="H21" s="16"/>
      <c r="I21" s="16"/>
      <c r="J21" s="16">
        <f t="shared" ref="J21:J26" si="0">AVERAGE(E21:I21)</f>
        <v>9879.5366666666669</v>
      </c>
      <c r="K21" s="17">
        <f t="shared" ref="K21:K26" si="1">COUNT(E21:I21)</f>
        <v>3</v>
      </c>
      <c r="L21" s="17">
        <f t="shared" ref="L21:L26" si="2">STDEV(E21:I21)</f>
        <v>258.59577419852252</v>
      </c>
      <c r="M21" s="17">
        <f t="shared" ref="M21:M26" si="3">L21/J21*100</f>
        <v>2.6174888855974272</v>
      </c>
      <c r="N21" s="17" t="str">
        <f t="shared" ref="N21:N26" si="4">IF(M21&lt;33,"ОДНОРОДНЫЕ","НЕОДНОРОДНЫЕ")</f>
        <v>ОДНОРОДНЫЕ</v>
      </c>
      <c r="O21" s="16">
        <f t="shared" ref="O21:O25" si="5">D21*J21</f>
        <v>335904.2466666667</v>
      </c>
    </row>
    <row r="22" spans="1:17" s="6" customFormat="1" ht="38.25" x14ac:dyDescent="0.25">
      <c r="A22" s="25">
        <v>2</v>
      </c>
      <c r="B22" s="23" t="s">
        <v>30</v>
      </c>
      <c r="C22" s="38" t="s">
        <v>31</v>
      </c>
      <c r="D22" s="11">
        <v>21</v>
      </c>
      <c r="E22" s="19">
        <v>20291.91</v>
      </c>
      <c r="F22" s="21">
        <v>21095.55</v>
      </c>
      <c r="G22" s="21">
        <v>20091</v>
      </c>
      <c r="H22" s="21"/>
      <c r="I22" s="21"/>
      <c r="J22" s="21">
        <f t="shared" ref="J22:J24" si="6">AVERAGE(E22:I22)</f>
        <v>20492.82</v>
      </c>
      <c r="K22" s="22">
        <f t="shared" ref="K22:K24" si="7">COUNT(E22:I22)</f>
        <v>3</v>
      </c>
      <c r="L22" s="22">
        <f t="shared" ref="L22:L24" si="8">STDEV(E22:I22)</f>
        <v>531.55789590598647</v>
      </c>
      <c r="M22" s="22">
        <f t="shared" ref="M22:M24" si="9">L22/J22*100</f>
        <v>2.5938738343770478</v>
      </c>
      <c r="N22" s="22" t="str">
        <f t="shared" ref="N22:N24" si="10">IF(M22&lt;33,"ОДНОРОДНЫЕ","НЕОДНОРОДНЫЕ")</f>
        <v>ОДНОРОДНЫЕ</v>
      </c>
      <c r="O22" s="21">
        <f t="shared" ref="O22:O24" si="11">D22*J22</f>
        <v>430349.22</v>
      </c>
    </row>
    <row r="23" spans="1:17" s="6" customFormat="1" ht="38.25" x14ac:dyDescent="0.25">
      <c r="A23" s="25">
        <v>3</v>
      </c>
      <c r="B23" s="23" t="s">
        <v>39</v>
      </c>
      <c r="C23" s="38" t="s">
        <v>31</v>
      </c>
      <c r="D23" s="11">
        <v>131</v>
      </c>
      <c r="E23" s="19">
        <v>23562.29</v>
      </c>
      <c r="F23" s="21">
        <v>24495.45</v>
      </c>
      <c r="G23" s="21">
        <v>23329</v>
      </c>
      <c r="H23" s="21"/>
      <c r="I23" s="21"/>
      <c r="J23" s="21">
        <f t="shared" si="6"/>
        <v>23795.58</v>
      </c>
      <c r="K23" s="22">
        <f t="shared" si="7"/>
        <v>3</v>
      </c>
      <c r="L23" s="22">
        <f t="shared" si="8"/>
        <v>617.22732335825856</v>
      </c>
      <c r="M23" s="22">
        <f t="shared" si="9"/>
        <v>2.5938738343770504</v>
      </c>
      <c r="N23" s="22" t="str">
        <f t="shared" si="10"/>
        <v>ОДНОРОДНЫЕ</v>
      </c>
      <c r="O23" s="21">
        <f t="shared" si="11"/>
        <v>3117220.9800000004</v>
      </c>
    </row>
    <row r="24" spans="1:17" s="6" customFormat="1" ht="93.75" customHeight="1" x14ac:dyDescent="0.25">
      <c r="A24" s="25">
        <v>4</v>
      </c>
      <c r="B24" s="23" t="s">
        <v>41</v>
      </c>
      <c r="C24" s="38" t="s">
        <v>31</v>
      </c>
      <c r="D24" s="11">
        <v>6</v>
      </c>
      <c r="E24" s="19">
        <v>27361.86</v>
      </c>
      <c r="F24" s="21">
        <v>28445.5</v>
      </c>
      <c r="G24" s="21">
        <v>27090.95</v>
      </c>
      <c r="H24" s="21"/>
      <c r="I24" s="21"/>
      <c r="J24" s="21">
        <f t="shared" si="6"/>
        <v>27632.77</v>
      </c>
      <c r="K24" s="22">
        <f t="shared" si="7"/>
        <v>3</v>
      </c>
      <c r="L24" s="22">
        <f t="shared" si="8"/>
        <v>716.76048768050782</v>
      </c>
      <c r="M24" s="22">
        <f t="shared" si="9"/>
        <v>2.5938785278511989</v>
      </c>
      <c r="N24" s="22" t="str">
        <f t="shared" si="10"/>
        <v>ОДНОРОДНЫЕ</v>
      </c>
      <c r="O24" s="21">
        <f t="shared" si="11"/>
        <v>165796.62</v>
      </c>
    </row>
    <row r="25" spans="1:17" s="6" customFormat="1" ht="38.25" x14ac:dyDescent="0.25">
      <c r="A25" s="25">
        <v>5</v>
      </c>
      <c r="B25" s="23" t="s">
        <v>40</v>
      </c>
      <c r="C25" s="38" t="s">
        <v>31</v>
      </c>
      <c r="D25" s="24">
        <v>40</v>
      </c>
      <c r="E25" s="16">
        <v>25583.3</v>
      </c>
      <c r="F25" s="16">
        <v>26596.5</v>
      </c>
      <c r="G25" s="16">
        <v>25330</v>
      </c>
      <c r="H25" s="16"/>
      <c r="I25" s="16"/>
      <c r="J25" s="16">
        <f t="shared" si="0"/>
        <v>25836.600000000002</v>
      </c>
      <c r="K25" s="17">
        <f t="shared" si="1"/>
        <v>3</v>
      </c>
      <c r="L25" s="17">
        <f t="shared" si="2"/>
        <v>670.16880709266093</v>
      </c>
      <c r="M25" s="17">
        <f t="shared" si="3"/>
        <v>2.5938738343770495</v>
      </c>
      <c r="N25" s="17" t="str">
        <f t="shared" si="4"/>
        <v>ОДНОРОДНЫЕ</v>
      </c>
      <c r="O25" s="16">
        <f t="shared" si="5"/>
        <v>1033464.0000000001</v>
      </c>
    </row>
    <row r="26" spans="1:17" s="6" customFormat="1" x14ac:dyDescent="0.25">
      <c r="A26" s="25"/>
      <c r="B26" s="39"/>
      <c r="C26" s="25"/>
      <c r="D26" s="20"/>
      <c r="E26" s="16">
        <v>5032972</v>
      </c>
      <c r="F26" s="16">
        <v>5232297.3</v>
      </c>
      <c r="G26" s="16">
        <v>4982936.2</v>
      </c>
      <c r="H26" s="16"/>
      <c r="I26" s="16"/>
      <c r="J26" s="16">
        <f t="shared" si="0"/>
        <v>5082735.166666667</v>
      </c>
      <c r="K26" s="17">
        <f t="shared" si="1"/>
        <v>3</v>
      </c>
      <c r="L26" s="17">
        <f t="shared" si="2"/>
        <v>131918.6079210332</v>
      </c>
      <c r="M26" s="17">
        <f t="shared" si="3"/>
        <v>2.5954255650810816</v>
      </c>
      <c r="N26" s="17" t="str">
        <f t="shared" si="4"/>
        <v>ОДНОРОДНЫЕ</v>
      </c>
      <c r="O26" s="16">
        <f>SUM(O21:O25)</f>
        <v>5082735.0666666673</v>
      </c>
    </row>
    <row r="27" spans="1:17" s="7" customFormat="1" x14ac:dyDescent="0.25">
      <c r="A27" s="13"/>
      <c r="B27" s="13"/>
      <c r="C27" s="13"/>
      <c r="D27" s="13"/>
      <c r="E27" s="4"/>
      <c r="F27" s="4"/>
      <c r="G27" s="4"/>
      <c r="H27" s="4"/>
      <c r="I27" s="4"/>
      <c r="J27" s="4"/>
      <c r="K27" s="13"/>
      <c r="L27" s="13"/>
      <c r="M27" s="13"/>
      <c r="N27" s="13"/>
      <c r="O27" s="4"/>
    </row>
    <row r="28" spans="1:17" s="10" customFormat="1" ht="33.6" customHeight="1" x14ac:dyDescent="0.25">
      <c r="A28" s="30" t="s">
        <v>25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7" s="10" customFormat="1" ht="33.6" customHeight="1" x14ac:dyDescent="0.25">
      <c r="A29" s="31" t="s">
        <v>24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1:17" s="10" customFormat="1" ht="1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7" s="10" customFormat="1" ht="31.9" customHeight="1" x14ac:dyDescent="0.25">
      <c r="A31" s="28" t="s">
        <v>37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14"/>
      <c r="Q31" s="14"/>
    </row>
  </sheetData>
  <mergeCells count="17">
    <mergeCell ref="N19:N20"/>
    <mergeCell ref="A19:A20"/>
    <mergeCell ref="B19:B20"/>
    <mergeCell ref="C19:D19"/>
    <mergeCell ref="A31:O31"/>
    <mergeCell ref="L13:M13"/>
    <mergeCell ref="B15:N15"/>
    <mergeCell ref="A28:O28"/>
    <mergeCell ref="A29:O29"/>
    <mergeCell ref="A30:O30"/>
    <mergeCell ref="O19:O20"/>
    <mergeCell ref="A18:B18"/>
    <mergeCell ref="C18:D18"/>
    <mergeCell ref="J19:J20"/>
    <mergeCell ref="K19:K20"/>
    <mergeCell ref="L19:L20"/>
    <mergeCell ref="M19:M20"/>
  </mergeCells>
  <conditionalFormatting sqref="N21:N26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6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2022-09-06T07:18:48Z</dcterms:modified>
</cp:coreProperties>
</file>