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 1 " sheetId="4" r:id="rId1"/>
  </sheets>
  <calcPr calcId="144525"/>
</workbook>
</file>

<file path=xl/calcChain.xml><?xml version="1.0" encoding="utf-8"?>
<calcChain xmlns="http://schemas.openxmlformats.org/spreadsheetml/2006/main">
  <c r="O29" i="4" l="1"/>
  <c r="N29" i="4"/>
  <c r="J29" i="4" l="1"/>
  <c r="M29" i="4" s="1"/>
  <c r="K29" i="4"/>
  <c r="L29" i="4"/>
  <c r="J21" i="4"/>
  <c r="O21" i="4" s="1"/>
  <c r="K21" i="4"/>
  <c r="L21" i="4"/>
  <c r="M21" i="4"/>
  <c r="N21" i="4"/>
  <c r="J22" i="4"/>
  <c r="O22" i="4" s="1"/>
  <c r="K22" i="4"/>
  <c r="L22" i="4"/>
  <c r="M22" i="4"/>
  <c r="N22" i="4"/>
  <c r="J23" i="4"/>
  <c r="O23" i="4" s="1"/>
  <c r="K23" i="4"/>
  <c r="L23" i="4"/>
  <c r="M23" i="4"/>
  <c r="N23" i="4"/>
  <c r="J24" i="4"/>
  <c r="O24" i="4" s="1"/>
  <c r="K24" i="4"/>
  <c r="L24" i="4"/>
  <c r="M24" i="4"/>
  <c r="N24" i="4"/>
  <c r="J25" i="4"/>
  <c r="O25" i="4" s="1"/>
  <c r="K25" i="4"/>
  <c r="L25" i="4"/>
  <c r="M25" i="4"/>
  <c r="N25" i="4"/>
  <c r="J26" i="4"/>
  <c r="O26" i="4" s="1"/>
  <c r="K26" i="4"/>
  <c r="L26" i="4"/>
  <c r="M26" i="4"/>
  <c r="N26" i="4"/>
  <c r="J27" i="4"/>
  <c r="O27" i="4" s="1"/>
  <c r="K27" i="4"/>
  <c r="L27" i="4"/>
  <c r="M27" i="4"/>
  <c r="N27" i="4"/>
  <c r="J20" i="4"/>
  <c r="O20" i="4" s="1"/>
  <c r="L20" i="4"/>
  <c r="L28" i="4"/>
  <c r="K28" i="4"/>
  <c r="J28" i="4"/>
  <c r="K20" i="4" l="1"/>
  <c r="M28" i="4"/>
  <c r="N28" i="4" s="1"/>
  <c r="M20" i="4"/>
  <c r="N20" i="4" s="1"/>
  <c r="O28" i="4"/>
</calcChain>
</file>

<file path=xl/sharedStrings.xml><?xml version="1.0" encoding="utf-8"?>
<sst xmlns="http://schemas.openxmlformats.org/spreadsheetml/2006/main" count="58" uniqueCount="47">
  <si>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</si>
  <si>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</si>
  <si>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</si>
  <si>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</si>
  <si>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</si>
  <si>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</si>
  <si>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</si>
  <si>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</si>
  <si>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</si>
  <si>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</si>
  <si>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</si>
  <si>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</si>
  <si>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</si>
  <si>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</si>
  <si>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</si>
  <si>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</si>
  <si>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</si>
  <si>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</si>
  <si>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</si>
  <si>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</si>
  <si>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</si>
  <si>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</si>
  <si>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</si>
  <si>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</si>
  <si>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источник№3</t>
  </si>
  <si>
    <t>Шпатлевка финишная полимерная белая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</si>
  <si>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</si>
  <si>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 Извещению о проведении закупки</t>
  </si>
  <si>
    <t>только субъекты малого и среднего предпринимательства</t>
  </si>
  <si>
    <t xml:space="preserve">на поставку строительных материалов путем запроса котировок </t>
  </si>
  <si>
    <t xml:space="preserve">в электронной форме, участниками которого могут являться </t>
  </si>
  <si>
    <t>Приложение № 4</t>
  </si>
  <si>
    <t>Финишный наливной пол</t>
  </si>
  <si>
    <t>Ровнитель для пола грубый</t>
  </si>
  <si>
    <t>Грунтовка глубокого проникновения</t>
  </si>
  <si>
    <t>Клей для керамогранитаи плитки</t>
  </si>
  <si>
    <t>Клей универсальный для напольных покрытий</t>
  </si>
  <si>
    <t>Супер-клей универсальный</t>
  </si>
  <si>
    <t>Штукатурка гипсовая универсальная серая, для внутренних работ</t>
  </si>
  <si>
    <t>Цемент М200</t>
  </si>
  <si>
    <t>кг.</t>
  </si>
  <si>
    <t>шт.</t>
  </si>
  <si>
    <t>КП вх.2616-06/22 от 03.06.2021</t>
  </si>
  <si>
    <t>КП вх.2617-06/22 от 03.06.2021</t>
  </si>
  <si>
    <t>КП вх.2618-06/22 от 03.06.2021</t>
  </si>
  <si>
    <t>Исходя из имеющегося у Заказчика объёма финансового обеспечения для осуществления закупки НМЦД устанавливается в размере  120 097 (сто двадцать тысяч девяносто семь рублей ноль копеек)</t>
  </si>
  <si>
    <t>№ 152-22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</si>
</sst>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workbookViewId="0">
      <selection activeCell="A32" sqref="A32:O32"/>
    </sheetView>
  </sheetViews>
  <sheetFormatPr defaultColWidth="9.140625" defaultRowHeight="12.75" x14ac:dyDescent="0.25"/>
  <cols>
    <col min="1" max="1" width="6.140625" style="6" customWidth="1"/>
    <col min="2" max="2" width="31.7109375" style="6" customWidth="1"/>
    <col min="3" max="3" width="9.42578125" style="7" customWidth="1"/>
    <col min="4" max="4" width="10.7109375" style="7" customWidth="1"/>
    <col min="5" max="7" width="10.28515625" style="1" customWidth="1"/>
    <col min="8" max="9" width="10.28515625" style="1" hidden="1" customWidth="1"/>
    <col min="10" max="10" width="11" style="1" customWidth="1"/>
    <col min="11" max="11" width="4.42578125" style="6" customWidth="1"/>
    <col min="12" max="12" width="12" style="6" customWidth="1"/>
    <col min="13" max="13" width="10.28515625" style="6" customWidth="1"/>
    <col min="14" max="14" width="13.7109375" style="6" customWidth="1"/>
    <col min="15" max="15" width="11.140625" style="1" customWidth="1"/>
    <col min="16" max="16384" width="9.140625" style="3"/>
  </cols>
  <sheetData>
    <row r="1" spans="1:15" x14ac:dyDescent="0.2">
      <c r="O1" s="22" t="s">
        <v>31</v>
      </c>
    </row>
    <row r="2" spans="1:15" x14ac:dyDescent="0.2">
      <c r="O2" s="22" t="s">
        <v>27</v>
      </c>
    </row>
    <row r="3" spans="1:15" x14ac:dyDescent="0.2">
      <c r="O3" s="22" t="s">
        <v>29</v>
      </c>
    </row>
    <row r="4" spans="1:15" x14ac:dyDescent="0.2">
      <c r="A4" s="14"/>
      <c r="B4" s="14"/>
      <c r="C4" s="14"/>
      <c r="D4" s="14"/>
      <c r="K4" s="14"/>
      <c r="L4" s="14"/>
      <c r="M4" s="14"/>
      <c r="N4" s="14"/>
      <c r="O4" s="22" t="s">
        <v>30</v>
      </c>
    </row>
    <row r="5" spans="1:15" x14ac:dyDescent="0.2">
      <c r="A5" s="14"/>
      <c r="B5" s="14"/>
      <c r="C5" s="14"/>
      <c r="D5" s="14"/>
      <c r="K5" s="14"/>
      <c r="L5" s="14"/>
      <c r="M5" s="14"/>
      <c r="N5" s="14"/>
      <c r="O5" s="22" t="s">
        <v>28</v>
      </c>
    </row>
    <row r="6" spans="1:15" x14ac:dyDescent="0.2">
      <c r="O6" s="22" t="s">
        <v>46</v>
      </c>
    </row>
    <row r="9" spans="1:15" x14ac:dyDescent="0.2">
      <c r="O9" s="2" t="s">
        <v>15</v>
      </c>
    </row>
    <row r="10" spans="1:15" x14ac:dyDescent="0.2">
      <c r="O10" s="4" t="s">
        <v>20</v>
      </c>
    </row>
    <row r="11" spans="1:15" x14ac:dyDescent="0.2">
      <c r="O11" s="4" t="s">
        <v>16</v>
      </c>
    </row>
    <row r="13" spans="1:15" ht="28.9" customHeight="1" x14ac:dyDescent="0.25">
      <c r="L13" s="32" t="s">
        <v>19</v>
      </c>
      <c r="M13" s="32"/>
      <c r="O13" s="5" t="s">
        <v>17</v>
      </c>
    </row>
    <row r="14" spans="1:15" x14ac:dyDescent="0.25">
      <c r="O14" s="5"/>
    </row>
    <row r="15" spans="1:15" s="15" customFormat="1" x14ac:dyDescent="0.25">
      <c r="A15" s="21"/>
      <c r="B15" s="32" t="s">
        <v>18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5"/>
    </row>
    <row r="17" spans="1:15" s="6" customFormat="1" ht="39" customHeight="1" x14ac:dyDescent="0.25">
      <c r="A17" s="33" t="s">
        <v>13</v>
      </c>
      <c r="B17" s="34"/>
      <c r="C17" s="35"/>
      <c r="D17" s="36"/>
      <c r="E17" s="8" t="s">
        <v>42</v>
      </c>
      <c r="F17" s="8" t="s">
        <v>43</v>
      </c>
      <c r="G17" s="8" t="s">
        <v>44</v>
      </c>
      <c r="H17" s="8"/>
      <c r="I17" s="8"/>
      <c r="J17" s="20"/>
      <c r="K17" s="19"/>
      <c r="L17" s="19"/>
      <c r="M17" s="19"/>
      <c r="N17" s="19"/>
      <c r="O17" s="20"/>
    </row>
    <row r="18" spans="1:15" s="6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20" t="s">
        <v>5</v>
      </c>
      <c r="F18" s="20" t="s">
        <v>7</v>
      </c>
      <c r="G18" s="20" t="s">
        <v>24</v>
      </c>
      <c r="H18" s="20" t="s">
        <v>21</v>
      </c>
      <c r="I18" s="20" t="s">
        <v>22</v>
      </c>
      <c r="J18" s="30" t="s">
        <v>14</v>
      </c>
      <c r="K18" s="29" t="s">
        <v>10</v>
      </c>
      <c r="L18" s="29" t="s">
        <v>11</v>
      </c>
      <c r="M18" s="29" t="s">
        <v>12</v>
      </c>
      <c r="N18" s="29" t="s">
        <v>8</v>
      </c>
      <c r="O18" s="30" t="s">
        <v>9</v>
      </c>
    </row>
    <row r="19" spans="1:15" s="6" customFormat="1" ht="25.5" x14ac:dyDescent="0.25">
      <c r="A19" s="29"/>
      <c r="B19" s="37"/>
      <c r="C19" s="25" t="s">
        <v>3</v>
      </c>
      <c r="D19" s="25" t="s">
        <v>4</v>
      </c>
      <c r="E19" s="20" t="s">
        <v>6</v>
      </c>
      <c r="F19" s="20" t="s">
        <v>6</v>
      </c>
      <c r="G19" s="20" t="s">
        <v>6</v>
      </c>
      <c r="H19" s="20" t="s">
        <v>6</v>
      </c>
      <c r="I19" s="20" t="s">
        <v>6</v>
      </c>
      <c r="J19" s="30"/>
      <c r="K19" s="29"/>
      <c r="L19" s="29"/>
      <c r="M19" s="29"/>
      <c r="N19" s="29"/>
      <c r="O19" s="30"/>
    </row>
    <row r="20" spans="1:15" s="11" customFormat="1" ht="15" customHeight="1" x14ac:dyDescent="0.25">
      <c r="A20" s="23">
        <v>1</v>
      </c>
      <c r="B20" s="24" t="s">
        <v>32</v>
      </c>
      <c r="C20" s="26" t="s">
        <v>40</v>
      </c>
      <c r="D20" s="26">
        <v>725</v>
      </c>
      <c r="E20" s="12">
        <v>36</v>
      </c>
      <c r="F20" s="10">
        <v>37.200000000000003</v>
      </c>
      <c r="G20" s="10">
        <v>35.6</v>
      </c>
      <c r="H20" s="10"/>
      <c r="I20" s="10"/>
      <c r="J20" s="10">
        <f t="shared" ref="J20:J29" si="0">AVERAGE(E20:I20)</f>
        <v>36.266666666666673</v>
      </c>
      <c r="K20" s="9">
        <f t="shared" ref="K20:K29" si="1">COUNT(E20:I20)</f>
        <v>3</v>
      </c>
      <c r="L20" s="9">
        <f t="shared" ref="L20:L29" si="2">STDEV(E20:I20)</f>
        <v>0.83266639978645418</v>
      </c>
      <c r="M20" s="9">
        <f t="shared" ref="M20:M29" si="3">L20/J20*100</f>
        <v>2.2959551464700021</v>
      </c>
      <c r="N20" s="9" t="str">
        <f t="shared" ref="N20:N29" si="4">IF(M20&lt;33,"ОДНОРОДНЫЕ","НЕОДНОРОДНЫЕ")</f>
        <v>ОДНОРОДНЫЕ</v>
      </c>
      <c r="O20" s="10">
        <f t="shared" ref="O20:O28" si="5">D20*J20</f>
        <v>26293.333333333339</v>
      </c>
    </row>
    <row r="21" spans="1:15" s="11" customFormat="1" ht="15" customHeight="1" x14ac:dyDescent="0.25">
      <c r="A21" s="23">
        <v>2</v>
      </c>
      <c r="B21" s="24" t="s">
        <v>33</v>
      </c>
      <c r="C21" s="26" t="s">
        <v>40</v>
      </c>
      <c r="D21" s="26">
        <v>475</v>
      </c>
      <c r="E21" s="12">
        <v>16.8</v>
      </c>
      <c r="F21" s="10">
        <v>17.2</v>
      </c>
      <c r="G21" s="10">
        <v>16.600000000000001</v>
      </c>
      <c r="H21" s="10"/>
      <c r="I21" s="10"/>
      <c r="J21" s="10">
        <f t="shared" ref="J21:J27" si="6">AVERAGE(E21:I21)</f>
        <v>16.866666666666667</v>
      </c>
      <c r="K21" s="9">
        <f t="shared" ref="K21:K27" si="7">COUNT(E21:I21)</f>
        <v>3</v>
      </c>
      <c r="L21" s="9">
        <f t="shared" ref="L21:L27" si="8">STDEV(E21:I21)</f>
        <v>0.30550504633038827</v>
      </c>
      <c r="M21" s="9">
        <f t="shared" ref="M21:M27" si="9">L21/J21*100</f>
        <v>1.8112947410892584</v>
      </c>
      <c r="N21" s="9" t="str">
        <f t="shared" ref="N21:N27" si="10">IF(M21&lt;33,"ОДНОРОДНЫЕ","НЕОДНОРОДНЫЕ")</f>
        <v>ОДНОРОДНЫЕ</v>
      </c>
      <c r="O21" s="10">
        <f t="shared" ref="O21:O27" si="11">D21*J21</f>
        <v>8011.666666666667</v>
      </c>
    </row>
    <row r="22" spans="1:15" s="11" customFormat="1" ht="12" x14ac:dyDescent="0.25">
      <c r="A22" s="23">
        <v>3</v>
      </c>
      <c r="B22" s="24" t="s">
        <v>34</v>
      </c>
      <c r="C22" s="26" t="s">
        <v>40</v>
      </c>
      <c r="D22" s="26">
        <v>200</v>
      </c>
      <c r="E22" s="12">
        <v>101.5</v>
      </c>
      <c r="F22" s="10">
        <v>116</v>
      </c>
      <c r="G22" s="10">
        <v>97</v>
      </c>
      <c r="H22" s="10"/>
      <c r="I22" s="10"/>
      <c r="J22" s="10">
        <f t="shared" si="6"/>
        <v>104.83333333333333</v>
      </c>
      <c r="K22" s="9">
        <f t="shared" si="7"/>
        <v>3</v>
      </c>
      <c r="L22" s="9">
        <f t="shared" si="8"/>
        <v>9.9289140057376528</v>
      </c>
      <c r="M22" s="9">
        <f t="shared" si="9"/>
        <v>9.4711421358387788</v>
      </c>
      <c r="N22" s="9" t="str">
        <f t="shared" si="10"/>
        <v>ОДНОРОДНЫЕ</v>
      </c>
      <c r="O22" s="10">
        <f t="shared" si="11"/>
        <v>20966.666666666664</v>
      </c>
    </row>
    <row r="23" spans="1:15" s="11" customFormat="1" ht="12" x14ac:dyDescent="0.25">
      <c r="A23" s="23">
        <v>4</v>
      </c>
      <c r="B23" s="24" t="s">
        <v>25</v>
      </c>
      <c r="C23" s="26" t="s">
        <v>40</v>
      </c>
      <c r="D23" s="26">
        <v>500</v>
      </c>
      <c r="E23" s="12">
        <v>36.799999999999997</v>
      </c>
      <c r="F23" s="10">
        <v>38</v>
      </c>
      <c r="G23" s="10">
        <v>36.4</v>
      </c>
      <c r="H23" s="10"/>
      <c r="I23" s="10"/>
      <c r="J23" s="10">
        <f t="shared" si="6"/>
        <v>37.066666666666663</v>
      </c>
      <c r="K23" s="9">
        <f t="shared" si="7"/>
        <v>3</v>
      </c>
      <c r="L23" s="9">
        <f t="shared" si="8"/>
        <v>0.83266639978645407</v>
      </c>
      <c r="M23" s="9">
        <f t="shared" si="9"/>
        <v>2.2464021576972684</v>
      </c>
      <c r="N23" s="9" t="str">
        <f t="shared" si="10"/>
        <v>ОДНОРОДНЫЕ</v>
      </c>
      <c r="O23" s="10">
        <f t="shared" si="11"/>
        <v>18533.333333333332</v>
      </c>
    </row>
    <row r="24" spans="1:15" s="11" customFormat="1" ht="12" x14ac:dyDescent="0.25">
      <c r="A24" s="23">
        <v>5</v>
      </c>
      <c r="B24" s="24" t="s">
        <v>35</v>
      </c>
      <c r="C24" s="26" t="s">
        <v>40</v>
      </c>
      <c r="D24" s="26">
        <v>750</v>
      </c>
      <c r="E24" s="12">
        <v>20</v>
      </c>
      <c r="F24" s="10">
        <v>20.399999999999999</v>
      </c>
      <c r="G24" s="10">
        <v>19.600000000000001</v>
      </c>
      <c r="H24" s="10"/>
      <c r="I24" s="10"/>
      <c r="J24" s="10">
        <f t="shared" si="6"/>
        <v>20</v>
      </c>
      <c r="K24" s="9">
        <f t="shared" si="7"/>
        <v>3</v>
      </c>
      <c r="L24" s="9">
        <f t="shared" si="8"/>
        <v>0.39999999999999858</v>
      </c>
      <c r="M24" s="9">
        <f t="shared" si="9"/>
        <v>1.9999999999999927</v>
      </c>
      <c r="N24" s="9" t="str">
        <f t="shared" si="10"/>
        <v>ОДНОРОДНЫЕ</v>
      </c>
      <c r="O24" s="10">
        <f t="shared" si="11"/>
        <v>15000</v>
      </c>
    </row>
    <row r="25" spans="1:15" s="11" customFormat="1" ht="24" x14ac:dyDescent="0.25">
      <c r="A25" s="23">
        <v>6</v>
      </c>
      <c r="B25" s="24" t="s">
        <v>36</v>
      </c>
      <c r="C25" s="26" t="s">
        <v>40</v>
      </c>
      <c r="D25" s="26">
        <v>48</v>
      </c>
      <c r="E25" s="11">
        <v>187</v>
      </c>
      <c r="F25" s="10">
        <v>208</v>
      </c>
      <c r="G25" s="10">
        <v>174</v>
      </c>
      <c r="H25" s="10"/>
      <c r="I25" s="10"/>
      <c r="J25" s="10">
        <f t="shared" si="6"/>
        <v>189.66666666666666</v>
      </c>
      <c r="K25" s="9">
        <f t="shared" si="7"/>
        <v>3</v>
      </c>
      <c r="L25" s="9">
        <f t="shared" si="8"/>
        <v>17.156145643277029</v>
      </c>
      <c r="M25" s="9">
        <f t="shared" si="9"/>
        <v>9.0454194955766418</v>
      </c>
      <c r="N25" s="9" t="str">
        <f t="shared" si="10"/>
        <v>ОДНОРОДНЫЕ</v>
      </c>
      <c r="O25" s="10">
        <f t="shared" si="11"/>
        <v>9104</v>
      </c>
    </row>
    <row r="26" spans="1:15" s="11" customFormat="1" ht="12" x14ac:dyDescent="0.25">
      <c r="A26" s="23">
        <v>7</v>
      </c>
      <c r="B26" s="24" t="s">
        <v>37</v>
      </c>
      <c r="C26" s="26" t="s">
        <v>41</v>
      </c>
      <c r="D26" s="26">
        <v>260</v>
      </c>
      <c r="E26" s="12">
        <v>30</v>
      </c>
      <c r="F26" s="10">
        <v>35</v>
      </c>
      <c r="G26" s="10">
        <v>27</v>
      </c>
      <c r="H26" s="10"/>
      <c r="I26" s="10"/>
      <c r="J26" s="10">
        <f t="shared" si="6"/>
        <v>30.666666666666668</v>
      </c>
      <c r="K26" s="9">
        <f t="shared" si="7"/>
        <v>3</v>
      </c>
      <c r="L26" s="9">
        <f t="shared" si="8"/>
        <v>4.0414518843273708</v>
      </c>
      <c r="M26" s="9">
        <f t="shared" si="9"/>
        <v>13.178647448893599</v>
      </c>
      <c r="N26" s="9" t="str">
        <f t="shared" si="10"/>
        <v>ОДНОРОДНЫЕ</v>
      </c>
      <c r="O26" s="10">
        <f t="shared" si="11"/>
        <v>7973.3333333333339</v>
      </c>
    </row>
    <row r="27" spans="1:15" s="11" customFormat="1" ht="24" x14ac:dyDescent="0.25">
      <c r="A27" s="23">
        <v>8</v>
      </c>
      <c r="B27" s="24" t="s">
        <v>38</v>
      </c>
      <c r="C27" s="26" t="s">
        <v>40</v>
      </c>
      <c r="D27" s="26">
        <v>750</v>
      </c>
      <c r="E27" s="12">
        <v>19.2</v>
      </c>
      <c r="F27" s="10">
        <v>19.600000000000001</v>
      </c>
      <c r="G27" s="10">
        <v>19</v>
      </c>
      <c r="H27" s="10"/>
      <c r="I27" s="10"/>
      <c r="J27" s="10">
        <f t="shared" si="6"/>
        <v>19.266666666666666</v>
      </c>
      <c r="K27" s="9">
        <f t="shared" si="7"/>
        <v>3</v>
      </c>
      <c r="L27" s="9">
        <f t="shared" si="8"/>
        <v>0.30550504633039016</v>
      </c>
      <c r="M27" s="9">
        <f t="shared" si="9"/>
        <v>1.5856663304345511</v>
      </c>
      <c r="N27" s="9" t="str">
        <f t="shared" si="10"/>
        <v>ОДНОРОДНЫЕ</v>
      </c>
      <c r="O27" s="10">
        <f t="shared" si="11"/>
        <v>14450</v>
      </c>
    </row>
    <row r="28" spans="1:15" s="11" customFormat="1" ht="15" customHeight="1" x14ac:dyDescent="0.25">
      <c r="A28" s="23">
        <v>9</v>
      </c>
      <c r="B28" s="24" t="s">
        <v>39</v>
      </c>
      <c r="C28" s="26" t="s">
        <v>40</v>
      </c>
      <c r="D28" s="26">
        <v>400</v>
      </c>
      <c r="E28" s="12">
        <v>11.4</v>
      </c>
      <c r="F28" s="10">
        <v>12</v>
      </c>
      <c r="G28" s="10">
        <v>11.2</v>
      </c>
      <c r="H28" s="10"/>
      <c r="I28" s="10"/>
      <c r="J28" s="10">
        <f t="shared" si="0"/>
        <v>11.533333333333331</v>
      </c>
      <c r="K28" s="9">
        <f t="shared" si="1"/>
        <v>3</v>
      </c>
      <c r="L28" s="9">
        <f t="shared" si="2"/>
        <v>0.41633319989322676</v>
      </c>
      <c r="M28" s="9">
        <f t="shared" si="3"/>
        <v>3.6098254326002324</v>
      </c>
      <c r="N28" s="9" t="str">
        <f t="shared" si="4"/>
        <v>ОДНОРОДНЫЕ</v>
      </c>
      <c r="O28" s="10">
        <f t="shared" si="5"/>
        <v>4613.3333333333321</v>
      </c>
    </row>
    <row r="29" spans="1:15" s="13" customFormat="1" ht="15" customHeight="1" x14ac:dyDescent="0.25">
      <c r="A29" s="9"/>
      <c r="B29" s="27"/>
      <c r="C29" s="27"/>
      <c r="D29" s="27"/>
      <c r="E29" s="10">
        <v>123516</v>
      </c>
      <c r="F29" s="10">
        <v>131224</v>
      </c>
      <c r="G29" s="10">
        <v>120097</v>
      </c>
      <c r="H29" s="10"/>
      <c r="I29" s="10"/>
      <c r="J29" s="10">
        <f t="shared" si="0"/>
        <v>124945.66666666667</v>
      </c>
      <c r="K29" s="9">
        <f t="shared" si="1"/>
        <v>3</v>
      </c>
      <c r="L29" s="9">
        <f t="shared" si="2"/>
        <v>5699.604576927537</v>
      </c>
      <c r="M29" s="9">
        <f t="shared" si="3"/>
        <v>4.561666465899207</v>
      </c>
      <c r="N29" s="9" t="str">
        <f t="shared" si="4"/>
        <v>ОДНОРОДНЫЕ</v>
      </c>
      <c r="O29" s="10">
        <f>SUM(O20:O28)</f>
        <v>124945.66666666666</v>
      </c>
    </row>
    <row r="30" spans="1:15" s="13" customFormat="1" ht="15" customHeight="1" x14ac:dyDescent="0.25">
      <c r="A30" s="16"/>
      <c r="B30" s="17"/>
      <c r="C30" s="17"/>
      <c r="D30" s="17"/>
      <c r="E30" s="18"/>
      <c r="F30" s="18"/>
      <c r="G30" s="18"/>
      <c r="H30" s="18"/>
      <c r="I30" s="18"/>
      <c r="J30" s="18"/>
      <c r="K30" s="17"/>
      <c r="L30" s="17"/>
      <c r="M30" s="17"/>
      <c r="N30" s="17"/>
      <c r="O30" s="18"/>
    </row>
    <row r="31" spans="1:15" s="13" customFormat="1" ht="12" x14ac:dyDescent="0.25">
      <c r="A31" s="16"/>
      <c r="B31" s="17"/>
      <c r="C31" s="17"/>
      <c r="D31" s="17"/>
      <c r="E31" s="18"/>
      <c r="F31" s="18"/>
      <c r="G31" s="18"/>
      <c r="H31" s="18"/>
      <c r="I31" s="18"/>
      <c r="J31" s="18"/>
      <c r="K31" s="17"/>
      <c r="L31" s="17"/>
      <c r="M31" s="17"/>
      <c r="N31" s="17"/>
      <c r="O31" s="18"/>
    </row>
    <row r="32" spans="1:15" s="15" customFormat="1" ht="38.25" customHeight="1" x14ac:dyDescent="0.2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s="15" customFormat="1" ht="30.6" customHeight="1" x14ac:dyDescent="0.2">
      <c r="A33" s="31" t="s">
        <v>23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s="15" customForma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s="15" customFormat="1" ht="30" customHeight="1" x14ac:dyDescent="0.2">
      <c r="A35" s="28" t="s">
        <v>45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</sheetData>
  <mergeCells count="17">
    <mergeCell ref="L13:M13"/>
    <mergeCell ref="B15:N15"/>
    <mergeCell ref="A17:B17"/>
    <mergeCell ref="C17:D17"/>
    <mergeCell ref="A18:A19"/>
    <mergeCell ref="B18:B19"/>
    <mergeCell ref="C18:D18"/>
    <mergeCell ref="J18:J19"/>
    <mergeCell ref="K18:K19"/>
    <mergeCell ref="L18:L19"/>
    <mergeCell ref="A35:O35"/>
    <mergeCell ref="M18:M19"/>
    <mergeCell ref="N18:N19"/>
    <mergeCell ref="O18:O19"/>
    <mergeCell ref="A32:O32"/>
    <mergeCell ref="A33:O33"/>
    <mergeCell ref="A34:O34"/>
  </mergeCells>
  <conditionalFormatting sqref="N20:N29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:N29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pageMargins left="0.15748031496062992" right="0.19685039370078741" top="0.35433070866141736" bottom="0.15748031496062992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2022-09-27T07:04:06Z</dcterms:modified>
</cp:coreProperties>
</file>