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N23" i="1" l="1"/>
  <c r="J22" i="1" l="1"/>
  <c r="K22" i="1"/>
  <c r="L22" i="1"/>
  <c r="M22" i="1" l="1"/>
  <c r="N22" i="1" s="1"/>
  <c r="O22" i="1"/>
  <c r="L21" i="1"/>
  <c r="K21" i="1"/>
  <c r="J21" i="1"/>
  <c r="M21" i="1" l="1"/>
  <c r="N21" i="1" s="1"/>
  <c r="O21" i="1"/>
  <c r="O23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<sst xmlns="http://schemas.openxmlformats.org/spreadsheetml/2006/main" count="44" uniqueCount="39">
  <si>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</si>
  <si>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</si>
  <si>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</si>
  <si>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</si>
  <si>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</si>
  <si>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</si>
  <si>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</si>
  <si>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</si>
  <si>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</si>
  <si>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</si>
  <si>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</si>
  <si>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</si>
  <si>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</si>
  <si>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</si>
  <si>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</si>
  <si>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</si>
  <si>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</si>
  <si>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</si>
  <si>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</si>
  <si>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</si>
  <si>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</si>
  <si>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</si>
  <si>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</si>
  <si>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</si>
  <si>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</si>
  <si>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</si>
  <si>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</si>
  <si>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</si>
  <si>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</si>
  <si>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</si>
  <si>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</si>
  <si>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медицинского оборудования (авторефкератометр, периметр) путем запроса котировок</t>
  </si>
  <si>
    <t>№221-22</t>
  </si>
  <si>
    <t xml:space="preserve">авторефрактокератометр </t>
  </si>
  <si>
    <t>периметр</t>
  </si>
  <si>
    <t>КП вх.5373-10/22 от 11.10.2022</t>
  </si>
  <si>
    <t>КП вх.б/н от 11.10.2022</t>
  </si>
  <si>
    <t>КП вх.5372-10/22 от 11.10.2022</t>
  </si>
  <si>
    <t>Исходя из имеющегося у Заказчика объёма финансового обеспечения для осуществления закупки НМЦД устанавливается в размере  495 000,00 (четыре девяносто пять тысяч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</si>
</sst>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Q34" sqref="Q3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0" t="s">
        <v>20</v>
      </c>
      <c r="M13" s="30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4" t="s">
        <v>14</v>
      </c>
      <c r="B18" s="35"/>
      <c r="C18" s="36"/>
      <c r="D18" s="35"/>
      <c r="E18" s="15" t="s">
        <v>35</v>
      </c>
      <c r="F18" s="15" t="s">
        <v>36</v>
      </c>
      <c r="G18" s="15" t="s">
        <v>37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7" t="s">
        <v>15</v>
      </c>
      <c r="K19" s="27" t="s">
        <v>11</v>
      </c>
      <c r="L19" s="27" t="s">
        <v>12</v>
      </c>
      <c r="M19" s="27" t="s">
        <v>13</v>
      </c>
      <c r="N19" s="27" t="s">
        <v>9</v>
      </c>
      <c r="O19" s="33" t="s">
        <v>10</v>
      </c>
    </row>
    <row r="20" spans="1:17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8"/>
      <c r="K20" s="27"/>
      <c r="L20" s="27"/>
      <c r="M20" s="27"/>
      <c r="N20" s="27"/>
      <c r="O20" s="33"/>
    </row>
    <row r="21" spans="1:17" s="6" customFormat="1" x14ac:dyDescent="0.25">
      <c r="A21" s="24">
        <v>1</v>
      </c>
      <c r="B21" s="23" t="s">
        <v>33</v>
      </c>
      <c r="C21" s="25" t="s">
        <v>30</v>
      </c>
      <c r="D21" s="11">
        <v>1</v>
      </c>
      <c r="E21" s="19">
        <v>375000</v>
      </c>
      <c r="F21" s="16">
        <v>390000</v>
      </c>
      <c r="G21" s="16">
        <v>380000</v>
      </c>
      <c r="H21" s="16"/>
      <c r="I21" s="16"/>
      <c r="J21" s="16">
        <f t="shared" ref="J21:J23" si="0">AVERAGE(E21:I21)</f>
        <v>381666.66666666669</v>
      </c>
      <c r="K21" s="17">
        <f t="shared" ref="K21:K23" si="1">COUNT(E21:I21)</f>
        <v>3</v>
      </c>
      <c r="L21" s="17">
        <f t="shared" ref="L21:L23" si="2">STDEV(E21:I21)</f>
        <v>7637.6261582597326</v>
      </c>
      <c r="M21" s="17">
        <f t="shared" ref="M21:M23" si="3">L21/J21*100</f>
        <v>2.001124757622637</v>
      </c>
      <c r="N21" s="17" t="str">
        <f t="shared" ref="N21:N23" si="4">IF(M21&lt;33,"ОДНОРОДНЫЕ","НЕОДНОРОДНЫЕ")</f>
        <v>ОДНОРОДНЫЕ</v>
      </c>
      <c r="O21" s="16">
        <f t="shared" ref="O21" si="5">D21*J21</f>
        <v>381666.66666666669</v>
      </c>
    </row>
    <row r="22" spans="1:17" s="6" customFormat="1" x14ac:dyDescent="0.25">
      <c r="A22" s="24">
        <v>2</v>
      </c>
      <c r="B22" s="23" t="s">
        <v>34</v>
      </c>
      <c r="C22" s="25" t="s">
        <v>30</v>
      </c>
      <c r="D22" s="11">
        <v>1</v>
      </c>
      <c r="E22" s="19">
        <v>120000</v>
      </c>
      <c r="F22" s="21">
        <v>130000</v>
      </c>
      <c r="G22" s="21">
        <v>127000</v>
      </c>
      <c r="H22" s="21"/>
      <c r="I22" s="21"/>
      <c r="J22" s="21">
        <f t="shared" ref="J22" si="6">AVERAGE(E22:I22)</f>
        <v>125666.66666666667</v>
      </c>
      <c r="K22" s="22">
        <f t="shared" ref="K22" si="7">COUNT(E22:I22)</f>
        <v>3</v>
      </c>
      <c r="L22" s="22">
        <f t="shared" ref="L22" si="8">STDEV(E22:I22)</f>
        <v>5131.6014394468848</v>
      </c>
      <c r="M22" s="22">
        <f t="shared" ref="M22" si="9">L22/J22*100</f>
        <v>4.0835024717083961</v>
      </c>
      <c r="N22" s="22" t="str">
        <f t="shared" ref="N22" si="10">IF(M22&lt;33,"ОДНОРОДНЫЕ","НЕОДНОРОДНЫЕ")</f>
        <v>ОДНОРОДНЫЕ</v>
      </c>
      <c r="O22" s="21">
        <f t="shared" ref="O22" si="11">D22*J22</f>
        <v>125666.66666666667</v>
      </c>
    </row>
    <row r="23" spans="1:17" s="6" customFormat="1" x14ac:dyDescent="0.25">
      <c r="A23" s="24"/>
      <c r="B23" s="26"/>
      <c r="C23" s="24"/>
      <c r="D23" s="20"/>
      <c r="E23" s="16">
        <f>SUM(E21:E22)</f>
        <v>495000</v>
      </c>
      <c r="F23" s="16">
        <f>SUM(F21:F22)</f>
        <v>520000</v>
      </c>
      <c r="G23" s="16">
        <f>SUM(G21:G22)</f>
        <v>507000</v>
      </c>
      <c r="H23" s="16"/>
      <c r="I23" s="16"/>
      <c r="J23" s="16"/>
      <c r="K23" s="17"/>
      <c r="L23" s="17"/>
      <c r="M23" s="17"/>
      <c r="N23" s="17" t="str">
        <f t="shared" si="4"/>
        <v>ОДНОРОДНЫЕ</v>
      </c>
      <c r="O23" s="16">
        <f>SUM(O21:O22)</f>
        <v>507333.33333333337</v>
      </c>
    </row>
    <row r="24" spans="1:17" s="7" customFormat="1" x14ac:dyDescent="0.25">
      <c r="A24" s="13"/>
      <c r="B24" s="13"/>
      <c r="C24" s="13"/>
      <c r="D24" s="13"/>
      <c r="E24" s="4"/>
      <c r="F24" s="4"/>
      <c r="G24" s="4"/>
      <c r="H24" s="4"/>
      <c r="I24" s="4"/>
      <c r="J24" s="4"/>
      <c r="K24" s="13"/>
      <c r="L24" s="13"/>
      <c r="M24" s="13"/>
      <c r="N24" s="13"/>
      <c r="O24" s="4"/>
    </row>
    <row r="25" spans="1:17" s="10" customFormat="1" ht="33.6" customHeight="1" x14ac:dyDescent="0.25">
      <c r="A25" s="31" t="s">
        <v>25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7" s="10" customFormat="1" ht="33.6" customHeight="1" x14ac:dyDescent="0.25">
      <c r="A26" s="32" t="s">
        <v>24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7" s="10" customFormat="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7" s="10" customFormat="1" ht="31.9" customHeight="1" x14ac:dyDescent="0.25">
      <c r="A28" s="29" t="s">
        <v>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14"/>
      <c r="Q28" s="14"/>
    </row>
  </sheetData>
  <mergeCells count="17">
    <mergeCell ref="L13:M13"/>
    <mergeCell ref="B15:N15"/>
    <mergeCell ref="A25:O25"/>
    <mergeCell ref="A26:O26"/>
    <mergeCell ref="A27:O27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8:O28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2022-10-27T08:05:39Z</dcterms:modified>
</cp:coreProperties>
</file>