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2" i="1" l="1"/>
  <c r="J21" i="1" l="1"/>
  <c r="O21" i="1" s="1"/>
  <c r="K21" i="1"/>
  <c r="L21" i="1"/>
  <c r="L20" i="1"/>
  <c r="K20" i="1"/>
  <c r="J20" i="1"/>
  <c r="M21" i="1" l="1"/>
  <c r="N21" i="1" s="1"/>
  <c r="M20" i="1"/>
  <c r="N20" i="1" s="1"/>
  <c r="O20" i="1"/>
</calcChain>
</file>

<file path=xl/sharedStrings.xml><?xml version="1.0" encoding="utf-8"?>
<sst xmlns="http://schemas.openxmlformats.org/spreadsheetml/2006/main" count="42" uniqueCount="37">
  <si>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</si>
  <si>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</si>
  <si>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</si>
  <si>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</si>
  <si>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</si>
  <si>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</si>
  <si>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</si>
  <si>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</si>
  <si>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</si>
  <si>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</si>
  <si>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</si>
  <si>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</si>
  <si>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</si>
  <si>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</si>
  <si>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</si>
  <si>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</si>
  <si>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</si>
  <si>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</si>
  <si>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</si>
  <si>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</si>
  <si>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</si>
  <si>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</si>
  <si>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</si>
  <si>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</si>
  <si>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</si>
  <si>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</si>
  <si>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</si>
  <si>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</si>
  <si>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</si>
  <si>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</si>
  <si>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</si>
  <si>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</si>
  <si>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мебели  металлической путем запроса котировок</t>
  </si>
  <si>
    <t>№ 217-22</t>
  </si>
  <si>
    <t>Шкаф металлический для хранения одежды</t>
  </si>
  <si>
    <t>Шкаф металлический для хранения одежды (в раздевалки бассейна)</t>
  </si>
  <si>
    <t>Исходя из имеющегося у Заказчика объёма финансового обеспечения для осуществления закупки НМЦД устанавливается в размере 1 308 280,00 руб. (один миллион триста восемь тысяч двести восемьдесят рублей).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</si>
</sst>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Q28" sqref="Q28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32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33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7" t="s">
        <v>20</v>
      </c>
      <c r="M12" s="27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27" t="s">
        <v>19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42.6" customHeight="1" x14ac:dyDescent="0.25">
      <c r="A17" s="30" t="s">
        <v>14</v>
      </c>
      <c r="B17" s="31"/>
      <c r="C17" s="32"/>
      <c r="D17" s="31"/>
      <c r="E17" s="14"/>
      <c r="F17" s="14"/>
      <c r="G17" s="14"/>
      <c r="H17" s="14"/>
      <c r="I17" s="14"/>
      <c r="J17" s="15"/>
      <c r="K17" s="16"/>
      <c r="L17" s="16"/>
      <c r="M17" s="16"/>
      <c r="N17" s="16"/>
      <c r="O17" s="15"/>
    </row>
    <row r="18" spans="1:15" s="5" customFormat="1" ht="30" customHeight="1" x14ac:dyDescent="0.25">
      <c r="A18" s="25" t="s">
        <v>0</v>
      </c>
      <c r="B18" s="25" t="s">
        <v>1</v>
      </c>
      <c r="C18" s="25" t="s">
        <v>2</v>
      </c>
      <c r="D18" s="25"/>
      <c r="E18" s="15" t="s">
        <v>5</v>
      </c>
      <c r="F18" s="15" t="s">
        <v>7</v>
      </c>
      <c r="G18" s="15" t="s">
        <v>8</v>
      </c>
      <c r="H18" s="15" t="s">
        <v>22</v>
      </c>
      <c r="I18" s="15" t="s">
        <v>23</v>
      </c>
      <c r="J18" s="33" t="s">
        <v>15</v>
      </c>
      <c r="K18" s="25" t="s">
        <v>11</v>
      </c>
      <c r="L18" s="25" t="s">
        <v>12</v>
      </c>
      <c r="M18" s="25" t="s">
        <v>13</v>
      </c>
      <c r="N18" s="25" t="s">
        <v>9</v>
      </c>
      <c r="O18" s="29" t="s">
        <v>10</v>
      </c>
    </row>
    <row r="19" spans="1:15" s="5" customFormat="1" ht="30" x14ac:dyDescent="0.25">
      <c r="A19" s="25"/>
      <c r="B19" s="25"/>
      <c r="C19" s="17" t="s">
        <v>3</v>
      </c>
      <c r="D19" s="17" t="s">
        <v>4</v>
      </c>
      <c r="E19" s="15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34"/>
      <c r="K19" s="25"/>
      <c r="L19" s="25"/>
      <c r="M19" s="25"/>
      <c r="N19" s="25"/>
      <c r="O19" s="29"/>
    </row>
    <row r="20" spans="1:15" s="5" customFormat="1" ht="30" x14ac:dyDescent="0.25">
      <c r="A20" s="22">
        <v>1</v>
      </c>
      <c r="B20" s="23" t="s">
        <v>34</v>
      </c>
      <c r="C20" s="22" t="s">
        <v>31</v>
      </c>
      <c r="D20" s="24">
        <v>117</v>
      </c>
      <c r="E20" s="21">
        <v>9030</v>
      </c>
      <c r="F20" s="21">
        <v>9137</v>
      </c>
      <c r="G20" s="21">
        <v>9085</v>
      </c>
      <c r="H20" s="15"/>
      <c r="I20" s="15"/>
      <c r="J20" s="15">
        <f t="shared" ref="J20" si="0">AVERAGE(E20:I20)</f>
        <v>9084</v>
      </c>
      <c r="K20" s="16">
        <f t="shared" ref="K20" si="1">COUNT(E20:I20)</f>
        <v>3</v>
      </c>
      <c r="L20" s="16">
        <f t="shared" ref="L20" si="2">STDEV(E20:I20)</f>
        <v>53.507008886686982</v>
      </c>
      <c r="M20" s="16">
        <f t="shared" ref="M20" si="3">L20/J20*100</f>
        <v>0.58902475656854891</v>
      </c>
      <c r="N20" s="16" t="str">
        <f t="shared" ref="N20" si="4">IF(M20&lt;33,"ОДНОРОДНЫЕ","НЕОДНОРОДНЫЕ")</f>
        <v>ОДНОРОДНЫЕ</v>
      </c>
      <c r="O20" s="15">
        <f t="shared" ref="O20" si="5">D20*J20</f>
        <v>1062828</v>
      </c>
    </row>
    <row r="21" spans="1:15" s="5" customFormat="1" ht="33.75" customHeight="1" x14ac:dyDescent="0.25">
      <c r="A21" s="16">
        <v>2</v>
      </c>
      <c r="B21" s="18" t="s">
        <v>35</v>
      </c>
      <c r="C21" s="22" t="s">
        <v>31</v>
      </c>
      <c r="D21" s="19">
        <v>17</v>
      </c>
      <c r="E21" s="15">
        <v>14810</v>
      </c>
      <c r="F21" s="15">
        <v>15204</v>
      </c>
      <c r="G21" s="15">
        <v>15120</v>
      </c>
      <c r="H21" s="15"/>
      <c r="I21" s="15"/>
      <c r="J21" s="15">
        <f t="shared" ref="J21" si="6">AVERAGE(E21:I21)</f>
        <v>15044.666666666666</v>
      </c>
      <c r="K21" s="16">
        <f t="shared" ref="K21" si="7">COUNT(E21:I21)</f>
        <v>3</v>
      </c>
      <c r="L21" s="16">
        <f t="shared" ref="L21" si="8">STDEV(E21:I21)</f>
        <v>207.52188639594942</v>
      </c>
      <c r="M21" s="16">
        <f t="shared" ref="M21" si="9">L21/J21*100</f>
        <v>1.3793717800058676</v>
      </c>
      <c r="N21" s="16" t="str">
        <f t="shared" ref="N21" si="10">IF(M21&lt;33,"ОДНОРОДНЫЕ","НЕОДНОРОДНЫЕ")</f>
        <v>ОДНОРОДНЫЕ</v>
      </c>
      <c r="O21" s="15">
        <f t="shared" ref="O21" si="11">D21*J21</f>
        <v>255759.33333333331</v>
      </c>
    </row>
    <row r="22" spans="1:15" s="5" customFormat="1" x14ac:dyDescent="0.25">
      <c r="A22" s="16"/>
      <c r="B22" s="18" t="s">
        <v>25</v>
      </c>
      <c r="C22" s="16"/>
      <c r="D22" s="20"/>
      <c r="E22" s="15">
        <v>1308280</v>
      </c>
      <c r="F22" s="15">
        <v>1327497</v>
      </c>
      <c r="G22" s="15">
        <v>1319985</v>
      </c>
      <c r="H22" s="15"/>
      <c r="I22" s="15"/>
      <c r="J22" s="15"/>
      <c r="K22" s="16"/>
      <c r="L22" s="16"/>
      <c r="M22" s="16"/>
      <c r="N22" s="16"/>
      <c r="O22" s="15">
        <f>SUM(O20:O21)</f>
        <v>1318587.3333333333</v>
      </c>
    </row>
    <row r="23" spans="1:15" s="6" customFormat="1" ht="15" customHeight="1" x14ac:dyDescent="0.25">
      <c r="A23" s="12"/>
      <c r="B23" s="12"/>
      <c r="C23" s="12"/>
      <c r="D23" s="12"/>
      <c r="E23" s="4"/>
      <c r="F23" s="4"/>
      <c r="G23" s="4"/>
      <c r="H23" s="4"/>
      <c r="I23" s="4"/>
      <c r="J23" s="4"/>
      <c r="K23" s="12"/>
      <c r="L23" s="12"/>
      <c r="M23" s="12"/>
      <c r="N23" s="12"/>
      <c r="O23" s="4"/>
    </row>
    <row r="24" spans="1:15" s="10" customFormat="1" ht="33.6" customHeight="1" x14ac:dyDescent="0.25">
      <c r="A24" s="28" t="s">
        <v>26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10" customFormat="1" ht="35.450000000000003" customHeight="1" x14ac:dyDescent="0.25">
      <c r="A25" s="28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s="10" customForma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s="10" customFormat="1" ht="30" customHeight="1" x14ac:dyDescent="0.25">
      <c r="A27" s="26" t="s">
        <v>36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</sheetData>
  <mergeCells count="17">
    <mergeCell ref="B18:B19"/>
    <mergeCell ref="C18:D18"/>
    <mergeCell ref="A27:O27"/>
    <mergeCell ref="L12:M12"/>
    <mergeCell ref="B14:N14"/>
    <mergeCell ref="A24:O24"/>
    <mergeCell ref="A25:O25"/>
    <mergeCell ref="A26:O2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:N22">
    <cfRule type="containsText" dxfId="5" priority="22" operator="containsText" text="НЕ">
      <formula>NOT(ISERROR(SEARCH("НЕ",N20)))</formula>
    </cfRule>
    <cfRule type="containsText" dxfId="4" priority="23" operator="containsText" text="ОДНОРОДНЫЕ">
      <formula>NOT(ISERROR(SEARCH("ОДНОРОДНЫЕ",N20)))</formula>
    </cfRule>
    <cfRule type="containsText" dxfId="3" priority="24" operator="containsText" text="НЕОДНОРОДНЫЕ">
      <formula>NOT(ISERROR(SEARCH("НЕОДНОРОДНЫЕ",N20)))</formula>
    </cfRule>
  </conditionalFormatting>
  <conditionalFormatting sqref="N20:N22">
    <cfRule type="containsText" dxfId="2" priority="19" operator="containsText" text="НЕОДНОРОДНЫЕ">
      <formula>NOT(ISERROR(SEARCH("НЕОДНОРОДНЫЕ",N20)))</formula>
    </cfRule>
    <cfRule type="containsText" dxfId="1" priority="20" operator="containsText" text="ОДНОРОДНЫЕ">
      <formula>NOT(ISERROR(SEARCH("ОДНОРОДНЫЕ",N20)))</formula>
    </cfRule>
    <cfRule type="containsText" dxfId="0" priority="21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2022-10-25T07:38:11Z</dcterms:modified>
</cp:coreProperties>
</file>