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7" i="1" l="1"/>
  <c r="K27" i="1"/>
  <c r="L27" i="1"/>
  <c r="M27" i="1" s="1"/>
  <c r="N27" i="1" s="1"/>
  <c r="O23" i="1"/>
  <c r="O24" i="1"/>
  <c r="O25" i="1"/>
  <c r="O26" i="1"/>
  <c r="J23" i="1"/>
  <c r="K23" i="1"/>
  <c r="L23" i="1"/>
  <c r="M23" i="1" s="1"/>
  <c r="N23" i="1" s="1"/>
  <c r="J24" i="1"/>
  <c r="K24" i="1"/>
  <c r="L24" i="1"/>
  <c r="J25" i="1"/>
  <c r="K25" i="1"/>
  <c r="L25" i="1"/>
  <c r="M25" i="1" s="1"/>
  <c r="N25" i="1" s="1"/>
  <c r="M24" i="1" l="1"/>
  <c r="N24" i="1" s="1"/>
  <c r="J26" i="1"/>
  <c r="K26" i="1"/>
  <c r="L26" i="1"/>
  <c r="M26" i="1" l="1"/>
  <c r="N26" i="1" s="1"/>
  <c r="L22" i="1"/>
  <c r="K22" i="1"/>
  <c r="J22" i="1"/>
  <c r="M22" i="1" l="1"/>
  <c r="N22" i="1" s="1"/>
  <c r="O22" i="1"/>
  <c r="O27" i="1" l="1"/>
</calcChain>
</file>

<file path=xl/sharedStrings.xml><?xml version="1.0" encoding="utf-8"?>
<sst xmlns="http://schemas.openxmlformats.org/spreadsheetml/2006/main" count="51" uniqueCount="43">
  <si>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</si>
  <si>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</si>
  <si>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</si>
  <si>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</si>
  <si>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</si>
  <si>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</si>
  <si>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</si>
  <si>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</si>
  <si>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</si>
  <si>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</si>
  <si>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</si>
  <si>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</si>
  <si>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</si>
  <si>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</si>
  <si>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</si>
  <si>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</si>
  <si>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</si>
  <si>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</si>
  <si>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</si>
  <si>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</si>
  <si>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</si>
  <si>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</si>
  <si>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</si>
  <si>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</si>
  <si>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</si>
  <si>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</si>
  <si>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</si>
  <si>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</si>
  <si>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</si>
  <si>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</si>
  <si>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</t>
  </si>
  <si>
    <t>Телевизор LED</t>
  </si>
  <si>
    <t>Настенное крепление на 6 телевизоров</t>
  </si>
  <si>
    <t>ПК форм-фактор неттоп</t>
  </si>
  <si>
    <t>Кабель передачи видео сигнала (HDMI-HDMI)</t>
  </si>
  <si>
    <t>Работы по монтажу и настройке программного обеспечения расписания</t>
  </si>
  <si>
    <t>КП 4951-09/22 от 19.09.2022</t>
  </si>
  <si>
    <t xml:space="preserve">на поставку и монтаж оборудования для организации информационного табло приема врачей </t>
  </si>
  <si>
    <t>для транслирования электронного расписания из медицинской информационной системыпутем запроса котировок</t>
  </si>
  <si>
    <t>КП 4952-09/22 от 19.09.2022</t>
  </si>
  <si>
    <t>КП 4953-09/22 от 19.09.2022</t>
  </si>
  <si>
    <t>Исходя из имеющегося у Заказчика объёма финансового обеспечения для осуществления закупки НМЦД устанавливается в размере  485 063,33  (четыреста восемьдесят пять тысяч шестьдесят три рубля 33 коп.).</t>
  </si>
  <si>
    <t>№211-22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</si>
</sst>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zoomScale="85" zoomScaleNormal="85" zoomScalePageLayoutView="70" workbookViewId="0">
      <selection activeCell="F15" sqref="F15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26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27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37</v>
      </c>
    </row>
    <row r="5" spans="1:15" ht="14.45" customHeight="1" x14ac:dyDescent="0.25">
      <c r="A5" s="21"/>
      <c r="B5" s="21"/>
      <c r="C5" s="21"/>
      <c r="D5" s="21"/>
      <c r="E5" s="4"/>
      <c r="F5" s="4"/>
      <c r="G5" s="4"/>
      <c r="H5" s="4"/>
      <c r="I5" s="4"/>
      <c r="J5" s="4"/>
      <c r="K5" s="21"/>
      <c r="L5" s="21"/>
      <c r="M5" s="21"/>
      <c r="N5" s="21"/>
      <c r="O5" s="11" t="s">
        <v>38</v>
      </c>
    </row>
    <row r="6" spans="1:15" ht="14.45" customHeight="1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28</v>
      </c>
    </row>
    <row r="7" spans="1:15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1" t="s">
        <v>29</v>
      </c>
    </row>
    <row r="8" spans="1:15" ht="14.45" customHeigh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11" t="s">
        <v>42</v>
      </c>
    </row>
    <row r="9" spans="1:15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4"/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8" t="s">
        <v>16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9" t="s">
        <v>21</v>
      </c>
    </row>
    <row r="12" spans="1:15" s="7" customForma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9" t="s">
        <v>17</v>
      </c>
    </row>
    <row r="13" spans="1:15" s="7" customFormat="1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2"/>
      <c r="M13" s="12"/>
      <c r="N13" s="12"/>
      <c r="O13" s="4"/>
    </row>
    <row r="14" spans="1:15" s="7" customFormat="1" ht="28.9" customHeight="1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32" t="s">
        <v>20</v>
      </c>
      <c r="M14" s="32"/>
      <c r="N14" s="12"/>
      <c r="O14" s="4" t="s">
        <v>18</v>
      </c>
    </row>
    <row r="15" spans="1:15" ht="18.75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5"/>
    </row>
    <row r="16" spans="1:15" ht="18.75" x14ac:dyDescent="0.25">
      <c r="A16" s="12"/>
      <c r="B16" s="32" t="s">
        <v>19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5"/>
    </row>
    <row r="17" spans="1:17" hidden="1" x14ac:dyDescent="0.25">
      <c r="A17" s="12"/>
      <c r="B17" s="12"/>
      <c r="C17" s="12"/>
      <c r="D17" s="12"/>
      <c r="E17" s="4"/>
      <c r="F17" s="4"/>
      <c r="G17" s="4"/>
      <c r="H17" s="4"/>
      <c r="I17" s="4"/>
      <c r="J17" s="4"/>
      <c r="K17" s="12"/>
      <c r="L17" s="12"/>
      <c r="M17" s="12"/>
      <c r="N17" s="12"/>
      <c r="O17" s="4"/>
    </row>
    <row r="18" spans="1:17" x14ac:dyDescent="0.25">
      <c r="A18" s="12"/>
      <c r="B18" s="12"/>
      <c r="C18" s="12"/>
      <c r="D18" s="12"/>
      <c r="E18" s="4"/>
      <c r="F18" s="4"/>
      <c r="G18" s="4"/>
      <c r="H18" s="4"/>
      <c r="I18" s="4"/>
      <c r="J18" s="4"/>
      <c r="K18" s="12"/>
      <c r="L18" s="12"/>
      <c r="M18" s="12"/>
      <c r="N18" s="12"/>
      <c r="O18" s="4"/>
    </row>
    <row r="19" spans="1:17" s="6" customFormat="1" ht="54.6" customHeight="1" x14ac:dyDescent="0.25">
      <c r="A19" s="36" t="s">
        <v>14</v>
      </c>
      <c r="B19" s="37"/>
      <c r="C19" s="38"/>
      <c r="D19" s="37"/>
      <c r="E19" s="14" t="s">
        <v>36</v>
      </c>
      <c r="F19" s="14" t="s">
        <v>39</v>
      </c>
      <c r="G19" s="14" t="s">
        <v>40</v>
      </c>
      <c r="H19" s="14"/>
      <c r="I19" s="15"/>
      <c r="J19" s="15"/>
      <c r="K19" s="16"/>
      <c r="L19" s="16"/>
      <c r="M19" s="16"/>
      <c r="N19" s="16"/>
      <c r="O19" s="15"/>
    </row>
    <row r="20" spans="1:17" s="6" customFormat="1" ht="30" customHeight="1" x14ac:dyDescent="0.25">
      <c r="A20" s="30" t="s">
        <v>0</v>
      </c>
      <c r="B20" s="30" t="s">
        <v>1</v>
      </c>
      <c r="C20" s="30" t="s">
        <v>2</v>
      </c>
      <c r="D20" s="30"/>
      <c r="E20" s="15" t="s">
        <v>5</v>
      </c>
      <c r="F20" s="15" t="s">
        <v>7</v>
      </c>
      <c r="G20" s="15" t="s">
        <v>8</v>
      </c>
      <c r="H20" s="15" t="s">
        <v>22</v>
      </c>
      <c r="I20" s="15" t="s">
        <v>23</v>
      </c>
      <c r="J20" s="39" t="s">
        <v>15</v>
      </c>
      <c r="K20" s="30" t="s">
        <v>11</v>
      </c>
      <c r="L20" s="30" t="s">
        <v>12</v>
      </c>
      <c r="M20" s="30" t="s">
        <v>13</v>
      </c>
      <c r="N20" s="30" t="s">
        <v>9</v>
      </c>
      <c r="O20" s="35" t="s">
        <v>10</v>
      </c>
    </row>
    <row r="21" spans="1:17" s="6" customFormat="1" ht="30" x14ac:dyDescent="0.25">
      <c r="A21" s="41"/>
      <c r="B21" s="41"/>
      <c r="C21" s="17" t="s">
        <v>3</v>
      </c>
      <c r="D21" s="17" t="s">
        <v>4</v>
      </c>
      <c r="E21" s="15" t="s">
        <v>6</v>
      </c>
      <c r="F21" s="15" t="s">
        <v>6</v>
      </c>
      <c r="G21" s="15" t="s">
        <v>6</v>
      </c>
      <c r="H21" s="15" t="s">
        <v>6</v>
      </c>
      <c r="I21" s="15" t="s">
        <v>6</v>
      </c>
      <c r="J21" s="40"/>
      <c r="K21" s="30"/>
      <c r="L21" s="30"/>
      <c r="M21" s="30"/>
      <c r="N21" s="30"/>
      <c r="O21" s="35"/>
    </row>
    <row r="22" spans="1:17" s="6" customFormat="1" x14ac:dyDescent="0.25">
      <c r="A22" s="19">
        <v>1</v>
      </c>
      <c r="B22" s="26" t="s">
        <v>31</v>
      </c>
      <c r="C22" s="25" t="s">
        <v>30</v>
      </c>
      <c r="D22" s="24">
        <v>6</v>
      </c>
      <c r="E22" s="18">
        <v>47600</v>
      </c>
      <c r="F22" s="15">
        <v>48800</v>
      </c>
      <c r="G22" s="15">
        <v>49700</v>
      </c>
      <c r="H22" s="15"/>
      <c r="I22" s="15"/>
      <c r="J22" s="15">
        <f t="shared" ref="J22:J27" si="0">AVERAGE(E22:I22)</f>
        <v>48700</v>
      </c>
      <c r="K22" s="16">
        <f t="shared" ref="K22:K27" si="1">COUNT(E22:I22)</f>
        <v>3</v>
      </c>
      <c r="L22" s="16">
        <f t="shared" ref="L22:L27" si="2">STDEV(E22:I22)</f>
        <v>1053.5653752852738</v>
      </c>
      <c r="M22" s="16">
        <f t="shared" ref="M22:M27" si="3">L22/J22*100</f>
        <v>2.1633785940149362</v>
      </c>
      <c r="N22" s="16" t="str">
        <f t="shared" ref="N22:N27" si="4">IF(M22&lt;33,"ОДНОРОДНЫЕ","НЕОДНОРОДНЫЕ")</f>
        <v>ОДНОРОДНЫЕ</v>
      </c>
      <c r="O22" s="15">
        <f>D22*J22</f>
        <v>292200</v>
      </c>
    </row>
    <row r="23" spans="1:17" s="6" customFormat="1" ht="25.5" x14ac:dyDescent="0.25">
      <c r="A23" s="23">
        <v>2</v>
      </c>
      <c r="B23" s="26" t="s">
        <v>32</v>
      </c>
      <c r="C23" s="25" t="s">
        <v>30</v>
      </c>
      <c r="D23" s="24">
        <v>1</v>
      </c>
      <c r="E23" s="18">
        <v>21900</v>
      </c>
      <c r="F23" s="22">
        <v>21500</v>
      </c>
      <c r="G23" s="22">
        <v>22900</v>
      </c>
      <c r="H23" s="22"/>
      <c r="I23" s="22"/>
      <c r="J23" s="22">
        <f t="shared" ref="J23:J25" si="5">AVERAGE(E23:I23)</f>
        <v>22100</v>
      </c>
      <c r="K23" s="20">
        <f t="shared" ref="K23:K25" si="6">COUNT(E23:I23)</f>
        <v>3</v>
      </c>
      <c r="L23" s="20">
        <f t="shared" ref="L23:L25" si="7">STDEV(E23:I23)</f>
        <v>721.11025509279784</v>
      </c>
      <c r="M23" s="20">
        <f t="shared" ref="M23:M25" si="8">L23/J23*100</f>
        <v>3.2629423307366423</v>
      </c>
      <c r="N23" s="20" t="str">
        <f t="shared" ref="N23:N25" si="9">IF(M23&lt;33,"ОДНОРОДНЫЕ","НЕОДНОРОДНЫЕ")</f>
        <v>ОДНОРОДНЫЕ</v>
      </c>
      <c r="O23" s="22">
        <f t="shared" ref="O23:O26" si="10">D23*J23</f>
        <v>22100</v>
      </c>
    </row>
    <row r="24" spans="1:17" s="6" customFormat="1" x14ac:dyDescent="0.25">
      <c r="A24" s="23">
        <v>3</v>
      </c>
      <c r="B24" s="26" t="s">
        <v>33</v>
      </c>
      <c r="C24" s="25" t="s">
        <v>30</v>
      </c>
      <c r="D24" s="24">
        <v>3</v>
      </c>
      <c r="E24" s="18">
        <v>48800</v>
      </c>
      <c r="F24" s="22">
        <v>47500</v>
      </c>
      <c r="G24" s="22">
        <v>48400</v>
      </c>
      <c r="H24" s="22"/>
      <c r="I24" s="22"/>
      <c r="J24" s="22">
        <f t="shared" si="5"/>
        <v>48233.333333333336</v>
      </c>
      <c r="K24" s="20">
        <f t="shared" si="6"/>
        <v>3</v>
      </c>
      <c r="L24" s="20">
        <f t="shared" si="7"/>
        <v>665.8328118479393</v>
      </c>
      <c r="M24" s="20">
        <f t="shared" si="8"/>
        <v>1.3804412132300052</v>
      </c>
      <c r="N24" s="20" t="str">
        <f t="shared" si="9"/>
        <v>ОДНОРОДНЫЕ</v>
      </c>
      <c r="O24" s="22">
        <f t="shared" si="10"/>
        <v>144700</v>
      </c>
    </row>
    <row r="25" spans="1:17" s="6" customFormat="1" ht="25.5" x14ac:dyDescent="0.25">
      <c r="A25" s="23">
        <v>4</v>
      </c>
      <c r="B25" s="26" t="s">
        <v>34</v>
      </c>
      <c r="C25" s="25" t="s">
        <v>30</v>
      </c>
      <c r="D25" s="24">
        <v>6</v>
      </c>
      <c r="E25" s="18">
        <v>1050</v>
      </c>
      <c r="F25" s="22">
        <v>850</v>
      </c>
      <c r="G25" s="22">
        <v>920</v>
      </c>
      <c r="H25" s="22"/>
      <c r="I25" s="22"/>
      <c r="J25" s="22">
        <f t="shared" si="5"/>
        <v>940</v>
      </c>
      <c r="K25" s="20">
        <f t="shared" si="6"/>
        <v>3</v>
      </c>
      <c r="L25" s="20">
        <f t="shared" si="7"/>
        <v>101.48891565092219</v>
      </c>
      <c r="M25" s="20">
        <f t="shared" si="8"/>
        <v>10.796693154353425</v>
      </c>
      <c r="N25" s="20" t="str">
        <f t="shared" si="9"/>
        <v>ОДНОРОДНЫЕ</v>
      </c>
      <c r="O25" s="22">
        <f t="shared" si="10"/>
        <v>5640</v>
      </c>
    </row>
    <row r="26" spans="1:17" s="6" customFormat="1" ht="38.25" x14ac:dyDescent="0.25">
      <c r="A26" s="23">
        <v>5</v>
      </c>
      <c r="B26" s="26" t="s">
        <v>35</v>
      </c>
      <c r="C26" s="25" t="s">
        <v>30</v>
      </c>
      <c r="D26" s="27">
        <v>1</v>
      </c>
      <c r="E26" s="15">
        <v>20950</v>
      </c>
      <c r="F26" s="15">
        <v>19800</v>
      </c>
      <c r="G26" s="15">
        <v>20520</v>
      </c>
      <c r="H26" s="15"/>
      <c r="I26" s="15"/>
      <c r="J26" s="15">
        <f t="shared" si="0"/>
        <v>20423.333333333332</v>
      </c>
      <c r="K26" s="16">
        <f t="shared" si="1"/>
        <v>3</v>
      </c>
      <c r="L26" s="16">
        <f t="shared" si="2"/>
        <v>581.06224566162734</v>
      </c>
      <c r="M26" s="16">
        <f t="shared" si="3"/>
        <v>2.8450901533946178</v>
      </c>
      <c r="N26" s="16" t="str">
        <f t="shared" si="4"/>
        <v>ОДНОРОДНЫЕ</v>
      </c>
      <c r="O26" s="22">
        <f t="shared" si="10"/>
        <v>20423.333333333332</v>
      </c>
    </row>
    <row r="27" spans="1:17" s="7" customFormat="1" x14ac:dyDescent="0.25">
      <c r="A27" s="29"/>
      <c r="B27" s="29"/>
      <c r="C27" s="29"/>
      <c r="D27" s="29"/>
      <c r="E27" s="28">
        <v>481150</v>
      </c>
      <c r="F27" s="28">
        <v>481700</v>
      </c>
      <c r="G27" s="28">
        <v>492340</v>
      </c>
      <c r="H27" s="28"/>
      <c r="I27" s="28"/>
      <c r="J27" s="28">
        <f t="shared" si="0"/>
        <v>485063.33333333331</v>
      </c>
      <c r="K27" s="29">
        <f t="shared" si="1"/>
        <v>3</v>
      </c>
      <c r="L27" s="29">
        <f t="shared" si="2"/>
        <v>6307.7756248406085</v>
      </c>
      <c r="M27" s="29">
        <f t="shared" si="3"/>
        <v>1.3004024817736395</v>
      </c>
      <c r="N27" s="29" t="str">
        <f t="shared" si="4"/>
        <v>ОДНОРОДНЫЕ</v>
      </c>
      <c r="O27" s="28">
        <f>SUM(O22:O26)</f>
        <v>485063.33333333331</v>
      </c>
    </row>
    <row r="28" spans="1:17" s="10" customFormat="1" ht="33.6" customHeight="1" x14ac:dyDescent="0.25">
      <c r="A28" s="33" t="s">
        <v>25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7" s="10" customFormat="1" ht="33.6" customHeight="1" x14ac:dyDescent="0.25">
      <c r="A29" s="34" t="s">
        <v>24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17" s="10" customFormat="1" ht="15" customHeight="1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  <row r="31" spans="1:17" s="10" customFormat="1" ht="31.9" customHeight="1" x14ac:dyDescent="0.25">
      <c r="A31" s="31" t="s">
        <v>41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13"/>
      <c r="Q31" s="13"/>
    </row>
  </sheetData>
  <mergeCells count="17">
    <mergeCell ref="B20:B21"/>
    <mergeCell ref="C20:D20"/>
    <mergeCell ref="A31:O31"/>
    <mergeCell ref="L14:M14"/>
    <mergeCell ref="B16:N16"/>
    <mergeCell ref="A28:O28"/>
    <mergeCell ref="A29:O29"/>
    <mergeCell ref="A30:O30"/>
    <mergeCell ref="O20:O21"/>
    <mergeCell ref="A19:B19"/>
    <mergeCell ref="C19:D19"/>
    <mergeCell ref="J20:J21"/>
    <mergeCell ref="K20:K21"/>
    <mergeCell ref="L20:L21"/>
    <mergeCell ref="M20:M21"/>
    <mergeCell ref="N20:N21"/>
    <mergeCell ref="A20:A21"/>
  </mergeCells>
  <conditionalFormatting sqref="N22:N26">
    <cfRule type="containsText" dxfId="5" priority="10" operator="containsText" text="НЕ">
      <formula>NOT(ISERROR(SEARCH("НЕ",N22)))</formula>
    </cfRule>
    <cfRule type="containsText" dxfId="4" priority="11" operator="containsText" text="ОДНОРОДНЫЕ">
      <formula>NOT(ISERROR(SEARCH("ОДНОРОДНЫЕ",N22)))</formula>
    </cfRule>
    <cfRule type="containsText" dxfId="3" priority="12" operator="containsText" text="НЕОДНОРОДНЫЕ">
      <formula>NOT(ISERROR(SEARCH("НЕОДНОРОДНЫЕ",N22)))</formula>
    </cfRule>
  </conditionalFormatting>
  <conditionalFormatting sqref="N22:N26">
    <cfRule type="containsText" dxfId="2" priority="7" operator="containsText" text="НЕОДНОРОДНЫЕ">
      <formula>NOT(ISERROR(SEARCH("НЕОДНОРОДНЫЕ",N22)))</formula>
    </cfRule>
    <cfRule type="containsText" dxfId="1" priority="8" operator="containsText" text="ОДНОРОДНЫЕ">
      <formula>NOT(ISERROR(SEARCH("ОДНОРОДНЫЕ",N22)))</formula>
    </cfRule>
    <cfRule type="containsText" dxfId="0" priority="9" operator="containsText" text="НЕОДНОРОДНЫЕ">
      <formula>NOT(ISERROR(SEARCH("НЕОДНОРОДНЫЕ",N22)))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2022-10-18T04:49:08Z</dcterms:modified>
</cp:coreProperties>
</file>