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K21" i="1"/>
  <c r="J21" i="1"/>
  <c r="O21" i="1" s="1"/>
  <c r="J24" i="1"/>
  <c r="K24" i="1"/>
  <c r="L24" i="1"/>
  <c r="M21" i="1" l="1"/>
  <c r="N21" i="1" s="1"/>
  <c r="M24" i="1"/>
  <c r="N24" i="1" s="1"/>
  <c r="J23" i="1"/>
  <c r="O23" i="1" s="1"/>
  <c r="K23" i="1"/>
  <c r="L23" i="1"/>
  <c r="L20" i="1"/>
  <c r="K20" i="1"/>
  <c r="J20" i="1"/>
  <c r="M23" i="1" l="1"/>
  <c r="N23" i="1" s="1"/>
  <c r="K22" i="1"/>
  <c r="L22" i="1"/>
  <c r="J22" i="1"/>
  <c r="O22" i="1" s="1"/>
  <c r="M20" i="1"/>
  <c r="N20" i="1" s="1"/>
  <c r="O20" i="1"/>
  <c r="M22" i="1" l="1"/>
  <c r="N22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<sst xmlns="http://schemas.openxmlformats.org/spreadsheetml/2006/main" count="49" uniqueCount="42">
  <si>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</si>
  <si>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</si>
  <si>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</si>
  <si>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</si>
  <si>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</si>
  <si>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</si>
  <si>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</si>
  <si>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</si>
  <si>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</si>
  <si>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</si>
  <si>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</si>
  <si>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</si>
  <si>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</si>
  <si>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</si>
  <si>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</si>
  <si>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</si>
  <si>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</si>
  <si>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</si>
  <si>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</si>
  <si>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</si>
  <si>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</si>
  <si>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</si>
  <si>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</si>
  <si>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</si>
  <si>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</si>
  <si>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</si>
  <si>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</si>
  <si>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</si>
  <si>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</si>
  <si>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</si>
  <si>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</si>
  <si>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</si>
  <si>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 xml:space="preserve">Стол президиума </t>
  </si>
  <si>
    <t xml:space="preserve">Трибуна </t>
  </si>
  <si>
    <t xml:space="preserve">Кресло для руководителей </t>
  </si>
  <si>
    <t xml:space="preserve">Стул для посетителей </t>
  </si>
  <si>
    <t>КП вх.5148-09/22 от 29.09.2022</t>
  </si>
  <si>
    <t>КП вх.5147-09/22 от 29.09.2022</t>
  </si>
  <si>
    <t>КП вх.5146-09/22 от 29.09.2022</t>
  </si>
  <si>
    <t>Исходя из имеющегося у Заказчика объёма финансового обеспечения для осуществления закупки НМЦД устанавливается в размере 741 884,30 руб. (семьсот сорок одна тысяча восемьсот восемьдесят четыре рубля тридцать копеек).</t>
  </si>
  <si>
    <t>на мебели для актового зала (стол для президиума, трибуна, кресла для президиума, стулья) путем запроса котировок</t>
  </si>
  <si>
    <t>№ 198-22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</si>
</sst>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C17" sqref="C17:D17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40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41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6" t="s">
        <v>20</v>
      </c>
      <c r="M12" s="26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6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29" t="s">
        <v>14</v>
      </c>
      <c r="B17" s="30"/>
      <c r="C17" s="31"/>
      <c r="D17" s="30"/>
      <c r="E17" s="17" t="s">
        <v>36</v>
      </c>
      <c r="F17" s="17" t="s">
        <v>37</v>
      </c>
      <c r="G17" s="17" t="s">
        <v>38</v>
      </c>
      <c r="H17" s="17"/>
      <c r="I17" s="17"/>
      <c r="J17" s="18"/>
      <c r="K17" s="19"/>
      <c r="L17" s="19"/>
      <c r="M17" s="19"/>
      <c r="N17" s="19"/>
      <c r="O17" s="18"/>
    </row>
    <row r="18" spans="1:15" s="5" customFormat="1" ht="30" customHeight="1" x14ac:dyDescent="0.25">
      <c r="A18" s="34" t="s">
        <v>0</v>
      </c>
      <c r="B18" s="34" t="s">
        <v>1</v>
      </c>
      <c r="C18" s="34" t="s">
        <v>2</v>
      </c>
      <c r="D18" s="34"/>
      <c r="E18" s="18" t="s">
        <v>5</v>
      </c>
      <c r="F18" s="18" t="s">
        <v>7</v>
      </c>
      <c r="G18" s="18" t="s">
        <v>8</v>
      </c>
      <c r="H18" s="18" t="s">
        <v>22</v>
      </c>
      <c r="I18" s="18" t="s">
        <v>23</v>
      </c>
      <c r="J18" s="32" t="s">
        <v>15</v>
      </c>
      <c r="K18" s="34" t="s">
        <v>11</v>
      </c>
      <c r="L18" s="34" t="s">
        <v>12</v>
      </c>
      <c r="M18" s="34" t="s">
        <v>13</v>
      </c>
      <c r="N18" s="34" t="s">
        <v>9</v>
      </c>
      <c r="O18" s="28" t="s">
        <v>10</v>
      </c>
    </row>
    <row r="19" spans="1:15" s="5" customFormat="1" ht="30" x14ac:dyDescent="0.25">
      <c r="A19" s="34"/>
      <c r="B19" s="34"/>
      <c r="C19" s="20" t="s">
        <v>3</v>
      </c>
      <c r="D19" s="20" t="s">
        <v>4</v>
      </c>
      <c r="E19" s="18" t="s">
        <v>6</v>
      </c>
      <c r="F19" s="18" t="s">
        <v>6</v>
      </c>
      <c r="G19" s="18" t="s">
        <v>6</v>
      </c>
      <c r="H19" s="18" t="s">
        <v>6</v>
      </c>
      <c r="I19" s="18" t="s">
        <v>6</v>
      </c>
      <c r="J19" s="33"/>
      <c r="K19" s="34"/>
      <c r="L19" s="34"/>
      <c r="M19" s="34"/>
      <c r="N19" s="34"/>
      <c r="O19" s="28"/>
    </row>
    <row r="20" spans="1:15" s="5" customFormat="1" ht="30" x14ac:dyDescent="0.25">
      <c r="A20" s="19">
        <v>1</v>
      </c>
      <c r="B20" s="14" t="s">
        <v>32</v>
      </c>
      <c r="C20" s="15" t="s">
        <v>31</v>
      </c>
      <c r="D20" s="16">
        <v>1</v>
      </c>
      <c r="E20" s="21">
        <v>59952.6</v>
      </c>
      <c r="F20" s="18">
        <v>62842.5</v>
      </c>
      <c r="G20" s="18">
        <v>61425</v>
      </c>
      <c r="H20" s="18"/>
      <c r="I20" s="18"/>
      <c r="J20" s="18">
        <f t="shared" ref="J20:J22" si="0">AVERAGE(E20:I20)</f>
        <v>61406.700000000004</v>
      </c>
      <c r="K20" s="19">
        <f t="shared" ref="K20:K22" si="1">COUNT(E20:I20)</f>
        <v>3</v>
      </c>
      <c r="L20" s="19">
        <f t="shared" ref="L20:L22" si="2">STDEV(E20:I20)</f>
        <v>1445.0369095632132</v>
      </c>
      <c r="M20" s="19">
        <f t="shared" ref="M20:M22" si="3">L20/J20*100</f>
        <v>2.3532235237575265</v>
      </c>
      <c r="N20" s="19" t="str">
        <f t="shared" ref="N20:N22" si="4">IF(M20&lt;33,"ОДНОРОДНЫЕ","НЕОДНОРОДНЫЕ")</f>
        <v>ОДНОРОДНЫЕ</v>
      </c>
      <c r="O20" s="18">
        <f t="shared" ref="O20:O22" si="5">D20*J20</f>
        <v>61406.700000000004</v>
      </c>
    </row>
    <row r="21" spans="1:15" s="5" customFormat="1" ht="30" x14ac:dyDescent="0.25">
      <c r="A21" s="19">
        <v>2</v>
      </c>
      <c r="B21" s="14" t="s">
        <v>33</v>
      </c>
      <c r="C21" s="15" t="s">
        <v>31</v>
      </c>
      <c r="D21" s="16">
        <v>1</v>
      </c>
      <c r="E21" s="21">
        <v>15868.7</v>
      </c>
      <c r="F21" s="18">
        <v>17064.099999999999</v>
      </c>
      <c r="G21" s="18">
        <v>16795.38</v>
      </c>
      <c r="H21" s="18"/>
      <c r="I21" s="18"/>
      <c r="J21" s="18">
        <f t="shared" ref="J21" si="6">AVERAGE(E21:I21)</f>
        <v>16576.060000000001</v>
      </c>
      <c r="K21" s="19">
        <f t="shared" ref="K21" si="7">COUNT(E21:I21)</f>
        <v>3</v>
      </c>
      <c r="L21" s="19">
        <f t="shared" ref="L21" si="8">STDEV(E21:I21)</f>
        <v>627.15328014768374</v>
      </c>
      <c r="M21" s="19">
        <f t="shared" ref="M21" si="9">L21/J21*100</f>
        <v>3.7834882363341085</v>
      </c>
      <c r="N21" s="19" t="str">
        <f t="shared" ref="N21" si="10">IF(M21&lt;33,"ОДНОРОДНЫЕ","НЕОДНОРОДНЫЕ")</f>
        <v>ОДНОРОДНЫЕ</v>
      </c>
      <c r="O21" s="18">
        <f t="shared" ref="O21" si="11">D21*J21</f>
        <v>16576.060000000001</v>
      </c>
    </row>
    <row r="22" spans="1:15" s="5" customFormat="1" ht="30" x14ac:dyDescent="0.25">
      <c r="A22" s="19">
        <v>3</v>
      </c>
      <c r="B22" s="14" t="s">
        <v>34</v>
      </c>
      <c r="C22" s="15" t="s">
        <v>31</v>
      </c>
      <c r="D22" s="16">
        <v>4</v>
      </c>
      <c r="E22" s="21">
        <v>16686</v>
      </c>
      <c r="F22" s="18">
        <v>18020.88</v>
      </c>
      <c r="G22" s="18">
        <v>17520.3</v>
      </c>
      <c r="H22" s="18"/>
      <c r="I22" s="18"/>
      <c r="J22" s="18">
        <f t="shared" si="0"/>
        <v>17409.060000000001</v>
      </c>
      <c r="K22" s="19">
        <f t="shared" si="1"/>
        <v>3</v>
      </c>
      <c r="L22" s="19">
        <f t="shared" si="2"/>
        <v>674.35666141886702</v>
      </c>
      <c r="M22" s="19">
        <f t="shared" si="3"/>
        <v>3.8735960552658613</v>
      </c>
      <c r="N22" s="19" t="str">
        <f t="shared" si="4"/>
        <v>ОДНОРОДНЫЕ</v>
      </c>
      <c r="O22" s="18">
        <f t="shared" si="5"/>
        <v>69636.240000000005</v>
      </c>
    </row>
    <row r="23" spans="1:15" s="5" customFormat="1" ht="30" x14ac:dyDescent="0.25">
      <c r="A23" s="19"/>
      <c r="B23" s="22" t="s">
        <v>35</v>
      </c>
      <c r="C23" s="15" t="s">
        <v>31</v>
      </c>
      <c r="D23" s="23">
        <v>63</v>
      </c>
      <c r="E23" s="18">
        <v>9513</v>
      </c>
      <c r="F23" s="18">
        <v>10274.040000000001</v>
      </c>
      <c r="G23" s="18">
        <v>9988.65</v>
      </c>
      <c r="H23" s="18"/>
      <c r="I23" s="18"/>
      <c r="J23" s="18">
        <f t="shared" ref="J23" si="12">AVERAGE(E23:I23)</f>
        <v>9925.2300000000014</v>
      </c>
      <c r="K23" s="19">
        <f t="shared" ref="K23" si="13">COUNT(E23:I23)</f>
        <v>3</v>
      </c>
      <c r="L23" s="19">
        <f t="shared" ref="L23" si="14">STDEV(E23:I23)</f>
        <v>384.46331775606404</v>
      </c>
      <c r="M23" s="19">
        <f t="shared" ref="M23" si="15">L23/J23*100</f>
        <v>3.8735960552658626</v>
      </c>
      <c r="N23" s="19" t="str">
        <f t="shared" ref="N23" si="16">IF(M23&lt;33,"ОДНОРОДНЫЕ","НЕОДНОРОДНЫЕ")</f>
        <v>ОДНОРОДНЫЕ</v>
      </c>
      <c r="O23" s="18">
        <f t="shared" ref="O23" si="17">D23*J23</f>
        <v>625289.49000000011</v>
      </c>
    </row>
    <row r="24" spans="1:15" s="5" customFormat="1" ht="15" customHeight="1" x14ac:dyDescent="0.25">
      <c r="A24" s="19">
        <v>13</v>
      </c>
      <c r="B24" s="22" t="s">
        <v>25</v>
      </c>
      <c r="C24" s="19"/>
      <c r="D24" s="24"/>
      <c r="E24" s="18">
        <v>741884.3</v>
      </c>
      <c r="F24" s="18">
        <v>799254.64</v>
      </c>
      <c r="G24" s="18">
        <v>777586.53</v>
      </c>
      <c r="H24" s="18"/>
      <c r="I24" s="18"/>
      <c r="J24" s="18">
        <f t="shared" ref="J24" si="18">AVERAGE(E24:I24)</f>
        <v>772908.48999999987</v>
      </c>
      <c r="K24" s="19">
        <f t="shared" ref="K24" si="19">COUNT(E24:I24)</f>
        <v>3</v>
      </c>
      <c r="L24" s="19">
        <f t="shared" ref="L24" si="20">STDEV(E24:I24)</f>
        <v>28969.846765388647</v>
      </c>
      <c r="M24" s="19">
        <f t="shared" ref="M24" si="21">L24/J24*100</f>
        <v>3.7481599879163765</v>
      </c>
      <c r="N24" s="19" t="str">
        <f t="shared" ref="N24" si="22">IF(M24&lt;33,"ОДНОРОДНЫЕ","НЕОДНОРОДНЫЕ")</f>
        <v>ОДНОРОДНЫЕ</v>
      </c>
      <c r="O24" s="18"/>
    </row>
    <row r="25" spans="1:15" s="6" customFormat="1" ht="15" customHeight="1" x14ac:dyDescent="0.25">
      <c r="A25" s="12"/>
      <c r="B25" s="12"/>
      <c r="C25" s="12"/>
      <c r="D25" s="12"/>
      <c r="E25" s="4"/>
      <c r="F25" s="4"/>
      <c r="G25" s="4"/>
      <c r="H25" s="4"/>
      <c r="I25" s="4"/>
      <c r="J25" s="4"/>
      <c r="K25" s="12"/>
      <c r="L25" s="12"/>
      <c r="M25" s="12"/>
      <c r="N25" s="12"/>
      <c r="O25" s="4"/>
    </row>
    <row r="26" spans="1:15" s="10" customFormat="1" ht="33.6" customHeight="1" x14ac:dyDescent="0.25">
      <c r="A26" s="27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10" customFormat="1" ht="35.450000000000003" customHeight="1" x14ac:dyDescent="0.25">
      <c r="A27" s="27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s="10" customForma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s="10" customFormat="1" ht="30" customHeight="1" x14ac:dyDescent="0.25">
      <c r="A29" s="25" t="s">
        <v>39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</sheetData>
  <mergeCells count="17"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 N22:N24">
    <cfRule type="containsText" dxfId="11" priority="22" operator="containsText" text="НЕ">
      <formula>NOT(ISERROR(SEARCH("НЕ",N20)))</formula>
    </cfRule>
    <cfRule type="containsText" dxfId="10" priority="23" operator="containsText" text="ОДНОРОДНЫЕ">
      <formula>NOT(ISERROR(SEARCH("ОДНОРОДНЫЕ",N20)))</formula>
    </cfRule>
    <cfRule type="containsText" dxfId="9" priority="24" operator="containsText" text="НЕОДНОРОДНЫЕ">
      <formula>NOT(ISERROR(SEARCH("НЕОДНОРОДНЫЕ",N20)))</formula>
    </cfRule>
  </conditionalFormatting>
  <conditionalFormatting sqref="N20 N22:N24">
    <cfRule type="containsText" dxfId="8" priority="19" operator="containsText" text="НЕОДНОРОДНЫЕ">
      <formula>NOT(ISERROR(SEARCH("НЕОДНОРОДНЫЕ",N20)))</formula>
    </cfRule>
    <cfRule type="containsText" dxfId="7" priority="20" operator="containsText" text="ОДНОРОДНЫЕ">
      <formula>NOT(ISERROR(SEARCH("ОДНОРОДНЫЕ",N20)))</formula>
    </cfRule>
    <cfRule type="containsText" dxfId="6" priority="21" operator="containsText" text="НЕОДНОРОДНЫЕ">
      <formula>NOT(ISERROR(SEARCH("НЕОДНОРОДНЫЕ",N20)))</formula>
    </cfRule>
  </conditionalFormatting>
  <conditionalFormatting sqref="N21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2022-10-04T08:19:24Z</dcterms:modified>
</cp:coreProperties>
</file>