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L22" i="1"/>
  <c r="K22" i="1"/>
  <c r="L21" i="1"/>
  <c r="K21" i="1"/>
  <c r="L19" i="1"/>
  <c r="K19" i="1"/>
  <c r="J22" i="1"/>
  <c r="J21" i="1"/>
  <c r="O21" i="1" s="1"/>
  <c r="J19" i="1"/>
  <c r="L23" i="1" l="1"/>
  <c r="J23" i="1"/>
  <c r="O23" i="1" s="1"/>
  <c r="K23" i="1"/>
  <c r="M22" i="1"/>
  <c r="N22" i="1" s="1"/>
  <c r="K20" i="1"/>
  <c r="L20" i="1"/>
  <c r="J20" i="1"/>
  <c r="O20" i="1" s="1"/>
  <c r="M19" i="1"/>
  <c r="N19" i="1" s="1"/>
  <c r="M21" i="1"/>
  <c r="N21" i="1" s="1"/>
  <c r="O22" i="1"/>
  <c r="O19" i="1"/>
  <c r="C16" i="1" l="1"/>
  <c r="M23" i="1"/>
  <c r="N23" i="1" s="1"/>
  <c r="M20" i="1"/>
  <c r="N20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<sst xmlns="http://schemas.openxmlformats.org/spreadsheetml/2006/main" count="42" uniqueCount="38">
  <si>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</si>
  <si>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</si>
  <si>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</si>
  <si>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</si>
  <si>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</si>
  <si>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</si>
  <si>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</si>
  <si>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</si>
  <si>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</si>
  <si>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</si>
  <si>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</si>
  <si>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</si>
  <si>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</si>
  <si>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</si>
  <si>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</si>
  <si>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</si>
  <si>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</si>
  <si>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</si>
  <si>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</si>
  <si>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</si>
  <si>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</si>
  <si>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</si>
  <si>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</si>
  <si>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</si>
  <si>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</si>
  <si>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</si>
  <si>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</si>
  <si>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</si>
  <si>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</si>
  <si>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№ 231-22</t>
  </si>
  <si>
    <t>в электронной форме</t>
  </si>
  <si>
    <t>на оказание услуг связи мобильного Интернета для планшетного компьютера для медицинских работников путем запроса котировок</t>
  </si>
  <si>
    <t>Оказание услуг связи мобильного Интернета для планшетного компьютера для медицинских работников</t>
  </si>
  <si>
    <t>мес.</t>
  </si>
  <si>
    <t>Начальная (максимальная) цена договора устанавливается в размере 68 160 (шестьдесят восемь тысяч сто шестьдесят) рублей 00 копейки.</t>
  </si>
  <si>
    <t>КП вх.5696-10/22 от 26.10.2022</t>
  </si>
  <si>
    <t>КП вх.5695-10/22 от 26.10.2022</t>
  </si>
  <si>
    <t>КП вх.5694-10/22 от 26.10.2022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</si>
</sst>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G17" sqref="G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31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30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29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1" t="s">
        <v>20</v>
      </c>
      <c r="M11" s="21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5" t="s">
        <v>14</v>
      </c>
      <c r="B16" s="26"/>
      <c r="C16" s="27">
        <f>SUMIF(O19:O23,"&gt;0")</f>
        <v>68160</v>
      </c>
      <c r="D16" s="26"/>
      <c r="E16" s="11" t="s">
        <v>35</v>
      </c>
      <c r="F16" s="11" t="s">
        <v>36</v>
      </c>
      <c r="G16" s="11" t="s">
        <v>37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ht="30" customHeight="1" x14ac:dyDescent="0.25">
      <c r="A17" s="19" t="s">
        <v>0</v>
      </c>
      <c r="B17" s="19" t="s">
        <v>1</v>
      </c>
      <c r="C17" s="19" t="s">
        <v>2</v>
      </c>
      <c r="D17" s="19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8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4" t="s">
        <v>10</v>
      </c>
    </row>
    <row r="18" spans="1:15" s="5" customFormat="1" ht="30" x14ac:dyDescent="0.25">
      <c r="A18" s="19"/>
      <c r="B18" s="19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9"/>
      <c r="K18" s="19"/>
      <c r="L18" s="19"/>
      <c r="M18" s="19"/>
      <c r="N18" s="19"/>
      <c r="O18" s="24"/>
    </row>
    <row r="19" spans="1:15" s="5" customFormat="1" ht="66.75" customHeight="1" x14ac:dyDescent="0.25">
      <c r="A19" s="13">
        <v>1</v>
      </c>
      <c r="B19" s="13" t="s">
        <v>32</v>
      </c>
      <c r="C19" s="13" t="s">
        <v>33</v>
      </c>
      <c r="D19" s="14">
        <v>12</v>
      </c>
      <c r="E19" s="12">
        <v>6000</v>
      </c>
      <c r="F19" s="12">
        <v>5040</v>
      </c>
      <c r="G19" s="12">
        <v>6000</v>
      </c>
      <c r="H19" s="12"/>
      <c r="I19" s="12"/>
      <c r="J19" s="12">
        <f t="shared" ref="J19:J22" si="0">AVERAGE(E19:I19)</f>
        <v>5680</v>
      </c>
      <c r="K19" s="13">
        <f t="shared" ref="K19:K22" si="1">COUNT(E19:I19)</f>
        <v>3</v>
      </c>
      <c r="L19" s="13">
        <f t="shared" ref="L19:L22" si="2">STDEV(E19:I19)</f>
        <v>554.25625842204079</v>
      </c>
      <c r="M19" s="13">
        <f t="shared" ref="M19:M22" si="3">L19/J19*100</f>
        <v>9.7580327186979012</v>
      </c>
      <c r="N19" s="13" t="str">
        <f t="shared" ref="N19:N22" si="4">IF(M19&lt;33,"ОДНОРОДНЫЕ","НЕОДНОРОДНЫЕ")</f>
        <v>ОДНОРОДНЫЕ</v>
      </c>
      <c r="O19" s="12">
        <f t="shared" ref="O19:O22" si="5">D19*J19</f>
        <v>68160</v>
      </c>
    </row>
    <row r="20" spans="1:15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si="0"/>
        <v>#DIV/0!</v>
      </c>
      <c r="K20" s="13">
        <f t="shared" si="1"/>
        <v>0</v>
      </c>
      <c r="L20" s="13" t="e">
        <f t="shared" si="2"/>
        <v>#DIV/0!</v>
      </c>
      <c r="M20" s="13" t="e">
        <f t="shared" si="3"/>
        <v>#DIV/0!</v>
      </c>
      <c r="N20" s="13" t="e">
        <f t="shared" si="4"/>
        <v>#DIV/0!</v>
      </c>
      <c r="O20" s="12" t="e">
        <f t="shared" si="5"/>
        <v>#DIV/0!</v>
      </c>
    </row>
    <row r="21" spans="1:15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0"/>
        <v>#DIV/0!</v>
      </c>
      <c r="K21" s="13">
        <f t="shared" si="1"/>
        <v>0</v>
      </c>
      <c r="L21" s="13" t="e">
        <f t="shared" si="2"/>
        <v>#DIV/0!</v>
      </c>
      <c r="M21" s="13" t="e">
        <f t="shared" si="3"/>
        <v>#DIV/0!</v>
      </c>
      <c r="N21" s="13" t="e">
        <f t="shared" si="4"/>
        <v>#DIV/0!</v>
      </c>
      <c r="O21" s="12" t="e">
        <f t="shared" si="5"/>
        <v>#DIV/0!</v>
      </c>
    </row>
    <row r="22" spans="1:15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0"/>
        <v>#DIV/0!</v>
      </c>
      <c r="K22" s="13">
        <f t="shared" si="1"/>
        <v>0</v>
      </c>
      <c r="L22" s="13" t="e">
        <f t="shared" si="2"/>
        <v>#DIV/0!</v>
      </c>
      <c r="M22" s="13" t="e">
        <f t="shared" si="3"/>
        <v>#DIV/0!</v>
      </c>
      <c r="N22" s="13" t="e">
        <f t="shared" si="4"/>
        <v>#DIV/0!</v>
      </c>
      <c r="O22" s="12" t="e">
        <f t="shared" si="5"/>
        <v>#DIV/0!</v>
      </c>
    </row>
    <row r="23" spans="1:15" s="5" customFormat="1" ht="14.45" customHeight="1" x14ac:dyDescent="0.25">
      <c r="A23" s="13"/>
      <c r="B23" s="16" t="s">
        <v>25</v>
      </c>
      <c r="C23" s="13"/>
      <c r="D23" s="17"/>
      <c r="E23" s="12">
        <f>D19*E19</f>
        <v>72000</v>
      </c>
      <c r="F23" s="12">
        <f>D19*F19</f>
        <v>60480</v>
      </c>
      <c r="G23" s="12">
        <f>D19*G19</f>
        <v>72000</v>
      </c>
      <c r="H23" s="12"/>
      <c r="I23" s="12"/>
      <c r="J23" s="12">
        <f>AVERAGE(E23:I23)</f>
        <v>68160</v>
      </c>
      <c r="K23" s="13">
        <f>COUNT(E23:I23)</f>
        <v>3</v>
      </c>
      <c r="L23" s="13">
        <f>STDEV(E23:I23)</f>
        <v>6651.075101064489</v>
      </c>
      <c r="M23" s="13">
        <f>L23/J23*100</f>
        <v>9.7580327186979012</v>
      </c>
      <c r="N23" s="13" t="str">
        <f>IF(M23&lt;33,"ОДНОРОДНЫЕ","НЕОДНОРОДНЫЕ")</f>
        <v>ОДНОРОДНЫЕ</v>
      </c>
      <c r="O23" s="12">
        <f>D23*J23</f>
        <v>0</v>
      </c>
    </row>
    <row r="24" spans="1:15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5" s="10" customFormat="1" ht="35.450000000000003" customHeight="1" x14ac:dyDescent="0.25">
      <c r="A25" s="22" t="s">
        <v>26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s="10" customFormat="1" ht="35.450000000000003" customHeight="1" x14ac:dyDescent="0.25">
      <c r="A26" s="22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s="10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s="10" customFormat="1" ht="32.450000000000003" customHeight="1" x14ac:dyDescent="0.25">
      <c r="A28" s="20" t="s">
        <v>34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7">
    <mergeCell ref="N17:N18"/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2022-11-03T05:45:33Z</dcterms:modified>
</cp:coreProperties>
</file>