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L23" i="1" l="1"/>
  <c r="K23" i="1"/>
  <c r="L22" i="1"/>
  <c r="K22" i="1"/>
  <c r="L21" i="1"/>
  <c r="K21" i="1"/>
  <c r="J23" i="1"/>
  <c r="O23" i="1" s="1"/>
  <c r="J22" i="1"/>
  <c r="O22" i="1" s="1"/>
  <c r="J21" i="1"/>
  <c r="M21" i="1" l="1"/>
  <c r="N21" i="1" s="1"/>
  <c r="M23" i="1"/>
  <c r="N23" i="1" s="1"/>
  <c r="O21" i="1"/>
  <c r="M22" i="1"/>
  <c r="N22" i="1" s="1"/>
  <c r="C18" i="1" l="1"/>
</calcChain>
</file>

<file path=xl/sharedStrings.xml><?xml version="1.0" encoding="utf-8"?>
<sst xmlns="http://schemas.openxmlformats.org/spreadsheetml/2006/main" count="45" uniqueCount="39">
  <si>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</si>
  <si>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</si>
  <si>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</si>
  <si>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</si>
  <si>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</si>
  <si>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</si>
  <si>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</si>
  <si>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</si>
  <si>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</si>
  <si>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</si>
  <si>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</si>
  <si>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</si>
  <si>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</si>
  <si>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</si>
  <si>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</si>
  <si>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</si>
  <si>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</si>
  <si>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</si>
  <si>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</si>
  <si>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</si>
  <si>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</si>
  <si>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</si>
  <si>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</si>
  <si>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</si>
  <si>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</si>
  <si>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бензин АИ-95 </t>
  </si>
  <si>
    <t>л</t>
  </si>
  <si>
    <t>бензин АИ-92</t>
  </si>
  <si>
    <t>дизельное топливо</t>
  </si>
  <si>
    <t>Сайт http://www.omni-irk.ru/page/verhnee_menyu/toplivoall/toplivo.html</t>
  </si>
  <si>
    <t>Сайт http://kraisneft.ru</t>
  </si>
  <si>
    <t>Сайт http://baikalregion.ru/geo/</t>
  </si>
  <si>
    <t>к Извещению о проведении закупки</t>
  </si>
  <si>
    <t>путем запроса котировок в электронной форме</t>
  </si>
  <si>
    <t>Приложение № 4</t>
  </si>
  <si>
    <t>на отпуск нефтепродуктов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</si>
  <si>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</si>
  <si>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№ 225-22</t>
  </si>
  <si>
    <t>Начальная (максимальная) цена договора устанавливается в размере 3 024 586 (три миллиона двадцать четыре тысячи пятьсот восемьдесят шесть) рублей 67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</si>
</sst>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A26" sqref="A26:O26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22"/>
      <c r="B1" s="22"/>
      <c r="C1" s="22"/>
      <c r="D1" s="22"/>
      <c r="K1" s="22"/>
      <c r="L1" s="22"/>
      <c r="M1" s="22"/>
      <c r="N1" s="22"/>
      <c r="O1" s="23" t="s">
        <v>34</v>
      </c>
    </row>
    <row r="2" spans="1:15" x14ac:dyDescent="0.25">
      <c r="A2" s="22"/>
      <c r="B2" s="22"/>
      <c r="C2" s="22"/>
      <c r="D2" s="22"/>
      <c r="K2" s="22"/>
      <c r="L2" s="22"/>
      <c r="M2" s="22"/>
      <c r="N2" s="22"/>
      <c r="O2" s="23" t="s">
        <v>32</v>
      </c>
    </row>
    <row r="3" spans="1:15" x14ac:dyDescent="0.25">
      <c r="A3" s="22"/>
      <c r="B3" s="22"/>
      <c r="C3" s="22"/>
      <c r="D3" s="22"/>
      <c r="K3" s="22"/>
      <c r="L3" s="22"/>
      <c r="M3" s="22"/>
      <c r="N3" s="22"/>
      <c r="O3" s="23" t="s">
        <v>35</v>
      </c>
    </row>
    <row r="4" spans="1:15" x14ac:dyDescent="0.25">
      <c r="A4" s="22"/>
      <c r="B4" s="22"/>
      <c r="C4" s="22"/>
      <c r="D4" s="22"/>
      <c r="K4" s="22"/>
      <c r="L4" s="22"/>
      <c r="M4" s="22"/>
      <c r="N4" s="22"/>
      <c r="O4" s="23" t="s">
        <v>33</v>
      </c>
    </row>
    <row r="5" spans="1:15" x14ac:dyDescent="0.25">
      <c r="A5" s="22"/>
      <c r="B5" s="22"/>
      <c r="C5" s="22"/>
      <c r="D5" s="22"/>
      <c r="K5" s="22"/>
      <c r="L5" s="22"/>
      <c r="M5" s="22"/>
      <c r="N5" s="22"/>
      <c r="O5" s="23" t="s">
        <v>37</v>
      </c>
    </row>
    <row r="6" spans="1:15" ht="14.45" hidden="1" x14ac:dyDescent="0.3">
      <c r="A6" s="22"/>
      <c r="B6" s="22"/>
      <c r="C6" s="22"/>
      <c r="D6" s="22"/>
      <c r="K6" s="22"/>
      <c r="L6" s="22"/>
      <c r="M6" s="22"/>
      <c r="N6" s="22"/>
    </row>
    <row r="7" spans="1:15" ht="14.45" hidden="1" x14ac:dyDescent="0.3">
      <c r="A7" s="18"/>
      <c r="B7" s="18"/>
      <c r="C7" s="18"/>
      <c r="D7" s="18"/>
      <c r="K7" s="18"/>
      <c r="L7" s="18"/>
      <c r="M7" s="18"/>
      <c r="N7" s="18"/>
    </row>
    <row r="8" spans="1:15" ht="14.45" x14ac:dyDescent="0.3">
      <c r="A8" s="18"/>
      <c r="B8" s="18"/>
      <c r="C8" s="18"/>
      <c r="D8" s="18"/>
      <c r="K8" s="18"/>
      <c r="L8" s="18"/>
      <c r="M8" s="18"/>
      <c r="N8" s="18"/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ht="14.45" x14ac:dyDescent="0.3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6" t="s">
        <v>20</v>
      </c>
      <c r="M13" s="26"/>
      <c r="N13" s="8"/>
      <c r="O13" s="4" t="s">
        <v>18</v>
      </c>
    </row>
    <row r="14" spans="1:15" ht="18" x14ac:dyDescent="0.3">
      <c r="O14" s="5"/>
    </row>
    <row r="15" spans="1:15" ht="18.75" x14ac:dyDescent="0.25"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/>
    </row>
    <row r="16" spans="1:15" hidden="1" x14ac:dyDescent="0.25"/>
    <row r="18" spans="1:15" s="8" customFormat="1" ht="106.9" customHeight="1" x14ac:dyDescent="0.25">
      <c r="A18" s="29" t="s">
        <v>14</v>
      </c>
      <c r="B18" s="30"/>
      <c r="C18" s="31">
        <f>SUMIF(O21:O23,"&gt;0")</f>
        <v>3024586.666666667</v>
      </c>
      <c r="D18" s="30"/>
      <c r="E18" s="15" t="s">
        <v>29</v>
      </c>
      <c r="F18" s="15" t="s">
        <v>30</v>
      </c>
      <c r="G18" s="15" t="s">
        <v>31</v>
      </c>
      <c r="H18" s="21"/>
      <c r="I18" s="13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34" t="s">
        <v>0</v>
      </c>
      <c r="B19" s="34" t="s">
        <v>1</v>
      </c>
      <c r="C19" s="34" t="s">
        <v>2</v>
      </c>
      <c r="D19" s="34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2" t="s">
        <v>15</v>
      </c>
      <c r="K19" s="34" t="s">
        <v>11</v>
      </c>
      <c r="L19" s="34" t="s">
        <v>12</v>
      </c>
      <c r="M19" s="34" t="s">
        <v>13</v>
      </c>
      <c r="N19" s="34" t="s">
        <v>9</v>
      </c>
      <c r="O19" s="28" t="s">
        <v>10</v>
      </c>
    </row>
    <row r="20" spans="1:15" s="8" customFormat="1" ht="30" x14ac:dyDescent="0.25">
      <c r="A20" s="34"/>
      <c r="B20" s="34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3"/>
      <c r="K20" s="34"/>
      <c r="L20" s="34"/>
      <c r="M20" s="34"/>
      <c r="N20" s="34"/>
      <c r="O20" s="28"/>
    </row>
    <row r="21" spans="1:15" s="8" customFormat="1" ht="30" x14ac:dyDescent="0.25">
      <c r="A21" s="17">
        <v>1</v>
      </c>
      <c r="B21" s="20" t="s">
        <v>25</v>
      </c>
      <c r="C21" s="20" t="s">
        <v>26</v>
      </c>
      <c r="D21" s="36">
        <v>28000</v>
      </c>
      <c r="E21" s="19">
        <v>50.4</v>
      </c>
      <c r="F21" s="19">
        <v>50.4</v>
      </c>
      <c r="G21" s="19">
        <v>52.45</v>
      </c>
      <c r="H21" s="16"/>
      <c r="I21" s="16"/>
      <c r="J21" s="16">
        <f t="shared" ref="J21:J23" si="0">AVERAGE(E21:I21)</f>
        <v>51.083333333333336</v>
      </c>
      <c r="K21" s="17">
        <f t="shared" ref="K21:K23" si="1">COUNT(E21:I21)</f>
        <v>3</v>
      </c>
      <c r="L21" s="17">
        <f t="shared" ref="L21:L23" si="2">STDEV(E21:I21)</f>
        <v>1.1835680518387353</v>
      </c>
      <c r="M21" s="17">
        <f t="shared" ref="M21:M23" si="3">L21/J21*100</f>
        <v>2.3169358274167737</v>
      </c>
      <c r="N21" s="17" t="str">
        <f t="shared" ref="N21:N23" si="4">IF(M21&lt;33,"ОДНОРОДНЫЕ","НЕОДНОРОДНЫЕ")</f>
        <v>ОДНОРОДНЫЕ</v>
      </c>
      <c r="O21" s="16">
        <f t="shared" ref="O21:O23" si="5">D21*J21</f>
        <v>1430333.3333333335</v>
      </c>
    </row>
    <row r="22" spans="1:15" s="8" customFormat="1" ht="30" x14ac:dyDescent="0.25">
      <c r="A22" s="17">
        <v>2</v>
      </c>
      <c r="B22" s="20" t="s">
        <v>27</v>
      </c>
      <c r="C22" s="20" t="s">
        <v>26</v>
      </c>
      <c r="D22" s="36">
        <v>26000</v>
      </c>
      <c r="E22" s="19">
        <v>47.69</v>
      </c>
      <c r="F22" s="19">
        <v>47.7</v>
      </c>
      <c r="G22" s="19">
        <v>48.6</v>
      </c>
      <c r="H22" s="16"/>
      <c r="I22" s="16"/>
      <c r="J22" s="16">
        <f t="shared" si="0"/>
        <v>47.99666666666667</v>
      </c>
      <c r="K22" s="17">
        <f t="shared" si="1"/>
        <v>3</v>
      </c>
      <c r="L22" s="17">
        <f t="shared" si="2"/>
        <v>0.52252591642265367</v>
      </c>
      <c r="M22" s="17">
        <f t="shared" si="3"/>
        <v>1.0886712613847913</v>
      </c>
      <c r="N22" s="17" t="str">
        <f t="shared" si="4"/>
        <v>ОДНОРОДНЫЕ</v>
      </c>
      <c r="O22" s="16">
        <f t="shared" si="5"/>
        <v>1247913.3333333335</v>
      </c>
    </row>
    <row r="23" spans="1:15" s="8" customFormat="1" ht="30" x14ac:dyDescent="0.25">
      <c r="A23" s="17">
        <v>3</v>
      </c>
      <c r="B23" s="20" t="s">
        <v>28</v>
      </c>
      <c r="C23" s="20" t="s">
        <v>26</v>
      </c>
      <c r="D23" s="37">
        <v>6000</v>
      </c>
      <c r="E23" s="19">
        <v>57.79</v>
      </c>
      <c r="F23" s="19">
        <v>59.8</v>
      </c>
      <c r="G23" s="19">
        <v>55.58</v>
      </c>
      <c r="H23" s="16"/>
      <c r="I23" s="16"/>
      <c r="J23" s="16">
        <f t="shared" si="0"/>
        <v>57.723333333333336</v>
      </c>
      <c r="K23" s="17">
        <f t="shared" si="1"/>
        <v>3</v>
      </c>
      <c r="L23" s="17">
        <f t="shared" si="2"/>
        <v>2.1107897416212094</v>
      </c>
      <c r="M23" s="17">
        <f t="shared" si="3"/>
        <v>3.6567357076073383</v>
      </c>
      <c r="N23" s="17" t="str">
        <f t="shared" si="4"/>
        <v>ОДНОРОДНЫЕ</v>
      </c>
      <c r="O23" s="16">
        <f t="shared" si="5"/>
        <v>346340</v>
      </c>
    </row>
    <row r="24" spans="1:15" s="10" customFormat="1" x14ac:dyDescent="0.25">
      <c r="A24" s="8"/>
      <c r="B24" s="8"/>
      <c r="C24" s="8"/>
      <c r="D24" s="8"/>
      <c r="E24" s="9"/>
      <c r="F24" s="9"/>
      <c r="G24" s="9"/>
      <c r="H24" s="9"/>
      <c r="I24" s="9"/>
      <c r="J24" s="9"/>
      <c r="K24" s="8"/>
      <c r="L24" s="8"/>
      <c r="M24" s="8"/>
      <c r="N24" s="8"/>
      <c r="O24" s="9"/>
    </row>
    <row r="25" spans="1:15" s="24" customFormat="1" ht="33.6" customHeight="1" x14ac:dyDescent="0.25">
      <c r="A25" s="35" t="s">
        <v>36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s="24" customFormat="1" ht="33.6" customHeight="1" x14ac:dyDescent="0.25">
      <c r="A26" s="35" t="s">
        <v>24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s="24" customFormat="1" ht="15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s="10" customFormat="1" ht="15" customHeight="1" x14ac:dyDescent="0.25">
      <c r="A28" s="25" t="s">
        <v>38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</sheetData>
  <mergeCells count="17">
    <mergeCell ref="C19:D19"/>
    <mergeCell ref="A28:O28"/>
    <mergeCell ref="L13:M13"/>
    <mergeCell ref="B15:N1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A25:O25"/>
    <mergeCell ref="A26:O26"/>
    <mergeCell ref="A27:O27"/>
  </mergeCells>
  <conditionalFormatting sqref="N21:N2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2022-11-01T07:23:41Z</dcterms:modified>
</cp:coreProperties>
</file>