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F21" i="1"/>
  <c r="E21" i="1"/>
  <c r="L23" i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M24" i="1" l="1"/>
  <c r="M23" i="1"/>
  <c r="N23" i="1" s="1"/>
  <c r="K21" i="1"/>
  <c r="L21" i="1"/>
  <c r="J21" i="1"/>
  <c r="O21" i="1" s="1"/>
  <c r="M20" i="1"/>
  <c r="N20" i="1" s="1"/>
  <c r="M22" i="1"/>
  <c r="N22" i="1" s="1"/>
  <c r="O23" i="1"/>
  <c r="O20" i="1"/>
  <c r="N24" i="1"/>
  <c r="C17" i="1" l="1"/>
  <c r="M21" i="1"/>
  <c r="N21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<sst xmlns="http://schemas.openxmlformats.org/spreadsheetml/2006/main" count="43" uniqueCount="39">
  <si>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</si>
  <si>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</si>
  <si>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</si>
  <si>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</si>
  <si>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</si>
  <si>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</si>
  <si>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</si>
  <si>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</si>
  <si>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</si>
  <si>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</si>
  <si>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</si>
  <si>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</si>
  <si>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</si>
  <si>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</si>
  <si>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</si>
  <si>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</si>
  <si>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</si>
  <si>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</si>
  <si>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</si>
  <si>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</si>
  <si>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</si>
  <si>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</si>
  <si>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</si>
  <si>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</si>
  <si>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</si>
  <si>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</si>
  <si>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</si>
  <si>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</si>
  <si>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</si>
  <si>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</si>
  <si>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</si>
  <si>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усл.ед.</t>
  </si>
  <si>
    <t>Оказание услуг по ремонту 
Видеогастроскопа Sonoscape EG-330</t>
  </si>
  <si>
    <t>Исходя из имеющегося у Заказчика объёма финансового обеспечения для осуществления закупки НМЦД устанавливается в размере  137 000 (сто тридцать семь тысяч) рублей 00 копеек.</t>
  </si>
  <si>
    <t>№ 116-22</t>
  </si>
  <si>
    <t>на оказание услуг по ремонту видеогастроскопа Sonoscape EG-330 путем запроса котировок</t>
  </si>
  <si>
    <t>КП вх.2545-05/22 от 31.05.2022</t>
  </si>
  <si>
    <t>КП вх.2546-05/22 от 31.05.2022</t>
  </si>
  <si>
    <t>КП вх.2582-06/22 от 02.06.2022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</si>
</sst>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G18" sqref="G18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27" t="s">
        <v>27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27" t="s">
        <v>28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27" t="s">
        <v>35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27" t="s">
        <v>29</v>
      </c>
    </row>
    <row r="5" spans="1:15" x14ac:dyDescent="0.25">
      <c r="A5" s="26"/>
      <c r="B5" s="26"/>
      <c r="C5" s="26"/>
      <c r="D5" s="26"/>
      <c r="K5" s="26"/>
      <c r="L5" s="26"/>
      <c r="M5" s="26"/>
      <c r="N5" s="26"/>
      <c r="O5" s="27" t="s">
        <v>30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27" t="s">
        <v>34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9" t="s">
        <v>20</v>
      </c>
      <c r="M12" s="29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"/>
    </row>
    <row r="15" spans="1:15" hidden="1" x14ac:dyDescent="0.25"/>
    <row r="17" spans="1:15" s="8" customFormat="1" ht="49.9" customHeight="1" x14ac:dyDescent="0.25">
      <c r="A17" s="33" t="s">
        <v>14</v>
      </c>
      <c r="B17" s="34"/>
      <c r="C17" s="35">
        <f>SUMIF(O20:O24,"&gt;0")</f>
        <v>149933.33333333334</v>
      </c>
      <c r="D17" s="34"/>
      <c r="E17" s="15" t="s">
        <v>36</v>
      </c>
      <c r="F17" s="15" t="s">
        <v>37</v>
      </c>
      <c r="G17" s="15" t="s">
        <v>38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8" t="s">
        <v>0</v>
      </c>
      <c r="B18" s="38" t="s">
        <v>1</v>
      </c>
      <c r="C18" s="38" t="s">
        <v>2</v>
      </c>
      <c r="D18" s="38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6" t="s">
        <v>15</v>
      </c>
      <c r="K18" s="38" t="s">
        <v>11</v>
      </c>
      <c r="L18" s="38" t="s">
        <v>12</v>
      </c>
      <c r="M18" s="38" t="s">
        <v>13</v>
      </c>
      <c r="N18" s="38" t="s">
        <v>9</v>
      </c>
      <c r="O18" s="32" t="s">
        <v>10</v>
      </c>
    </row>
    <row r="19" spans="1:15" s="8" customFormat="1" ht="30" x14ac:dyDescent="0.25">
      <c r="A19" s="38"/>
      <c r="B19" s="38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7"/>
      <c r="K19" s="38"/>
      <c r="L19" s="38"/>
      <c r="M19" s="38"/>
      <c r="N19" s="38"/>
      <c r="O19" s="32"/>
    </row>
    <row r="20" spans="1:15" s="8" customFormat="1" ht="59.25" customHeight="1" x14ac:dyDescent="0.25">
      <c r="A20" s="17">
        <v>1</v>
      </c>
      <c r="B20" s="21" t="s">
        <v>32</v>
      </c>
      <c r="C20" s="21" t="s">
        <v>31</v>
      </c>
      <c r="D20" s="24">
        <v>1</v>
      </c>
      <c r="E20" s="19">
        <v>137000</v>
      </c>
      <c r="F20" s="19">
        <v>140000</v>
      </c>
      <c r="G20" s="19">
        <v>172800</v>
      </c>
      <c r="H20" s="16"/>
      <c r="I20" s="16"/>
      <c r="J20" s="16">
        <f t="shared" ref="J20:J23" si="0">AVERAGE(E20:I20)</f>
        <v>149933.33333333334</v>
      </c>
      <c r="K20" s="17">
        <f t="shared" ref="K20:K23" si="1">COUNT(E20:I20)</f>
        <v>3</v>
      </c>
      <c r="L20" s="17">
        <f t="shared" ref="L20:L23" si="2">STDEV(E20:I20)</f>
        <v>19859.842228309168</v>
      </c>
      <c r="M20" s="17">
        <f t="shared" ref="M20:M23" si="3">L20/J20*100</f>
        <v>13.245781833020786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149933.33333333334</v>
      </c>
    </row>
    <row r="21" spans="1:15" s="8" customFormat="1" ht="30" x14ac:dyDescent="0.25">
      <c r="A21" s="17">
        <v>2</v>
      </c>
      <c r="B21" s="21" t="s">
        <v>26</v>
      </c>
      <c r="C21" s="21"/>
      <c r="D21" s="24"/>
      <c r="E21" s="19">
        <f>D20*E20</f>
        <v>137000</v>
      </c>
      <c r="F21" s="19">
        <f>F20*D20</f>
        <v>140000</v>
      </c>
      <c r="G21" s="19">
        <f>G20*D20</f>
        <v>172800</v>
      </c>
      <c r="H21" s="16"/>
      <c r="I21" s="16"/>
      <c r="J21" s="16">
        <f t="shared" si="0"/>
        <v>149933.33333333334</v>
      </c>
      <c r="K21" s="17">
        <f t="shared" si="1"/>
        <v>3</v>
      </c>
      <c r="L21" s="17">
        <f t="shared" si="2"/>
        <v>19859.842228309168</v>
      </c>
      <c r="M21" s="17">
        <f t="shared" si="3"/>
        <v>13.245781833020786</v>
      </c>
      <c r="N21" s="17" t="str">
        <f t="shared" si="4"/>
        <v>ОДНОРОДНЫЕ</v>
      </c>
      <c r="O21" s="16">
        <f t="shared" si="5"/>
        <v>0</v>
      </c>
    </row>
    <row r="22" spans="1:15" s="8" customFormat="1" ht="14.45" hidden="1" x14ac:dyDescent="0.3">
      <c r="A22" s="17">
        <v>3</v>
      </c>
      <c r="B22" s="21"/>
      <c r="C22" s="21"/>
      <c r="D22" s="23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5" customFormat="1" ht="35.450000000000003" customHeight="1" x14ac:dyDescent="0.25">
      <c r="A26" s="31" t="s">
        <v>25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s="25" customFormat="1" ht="35.450000000000003" customHeight="1" x14ac:dyDescent="0.25">
      <c r="A27" s="31" t="s">
        <v>24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s="25" customForma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s="25" customFormat="1" ht="32.450000000000003" customHeight="1" x14ac:dyDescent="0.25">
      <c r="A29" s="28" t="s">
        <v>33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</sheetData>
  <mergeCells count="17"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2022-06-21T07:16:29Z</dcterms:modified>
</cp:coreProperties>
</file>