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M21" i="1" l="1"/>
  <c r="N21" i="1" s="1"/>
  <c r="J23" i="1"/>
  <c r="O23" i="1" s="1"/>
  <c r="K23" i="1"/>
  <c r="L23" i="1"/>
  <c r="J24" i="1"/>
  <c r="O24" i="1" s="1"/>
  <c r="K24" i="1"/>
  <c r="L24" i="1"/>
  <c r="M23" i="1" l="1"/>
  <c r="N23" i="1" s="1"/>
  <c r="M24" i="1"/>
  <c r="N24" i="1" s="1"/>
  <c r="J20" i="1"/>
  <c r="O20" i="1" s="1"/>
  <c r="C17" i="1" s="1"/>
  <c r="K20" i="1"/>
  <c r="L20" i="1"/>
  <c r="J22" i="1"/>
  <c r="O22" i="1" s="1"/>
  <c r="K22" i="1"/>
  <c r="L22" i="1"/>
  <c r="M20" i="1" l="1"/>
  <c r="N20" i="1" s="1"/>
  <c r="M22" i="1"/>
  <c r="N22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<sst xmlns="http://schemas.openxmlformats.org/spreadsheetml/2006/main" count="45" uniqueCount="40">
  <si>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</si>
  <si>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</si>
  <si>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</si>
  <si>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</si>
  <si>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</si>
  <si>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</si>
  <si>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</si>
  <si>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</si>
  <si>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</si>
  <si>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</si>
  <si>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</si>
  <si>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</si>
  <si>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</si>
  <si>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</si>
  <si>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</si>
  <si>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</si>
  <si>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</si>
  <si>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</si>
  <si>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</si>
  <si>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</si>
  <si>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</si>
  <si>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</si>
  <si>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</si>
  <si>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</si>
  <si>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</si>
  <si>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пара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</si>
  <si>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</si>
  <si>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</si>
  <si>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перчатки смотровые нестерильные латексные неопудренные размер S</t>
  </si>
  <si>
    <t>КП вх.2600-06/22 от 02.06.2022</t>
  </si>
  <si>
    <t>КП вх.2601-06/22 от 02.06.2022</t>
  </si>
  <si>
    <t>КП вх.2602-06/22 от 02.06.2022</t>
  </si>
  <si>
    <t>Исходя из имеющегося у Заказчика объёма финансового обеспечения для осуществления закупки НМЦД устанавливается в размере  282 240,00 (двести восемьдесят две тысячи двести сорок) рублей.</t>
  </si>
  <si>
    <t>перчатки смотровые нестерильные латексные неопудренные размер M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</si>
  <si>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</si>
  <si>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</si>
  <si>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</si>
  <si>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</si>
  <si>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114-22</t>
  </si>
  <si>
    <t>на поставку перчаток медицинских одноразовых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</si>
</sst>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10"/>
    <col min="5" max="7" width="18.140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3"/>
      <c r="B1" s="13"/>
      <c r="C1" s="13"/>
      <c r="D1" s="13"/>
      <c r="K1" s="13"/>
      <c r="L1" s="13"/>
      <c r="M1" s="13"/>
      <c r="N1" s="13"/>
      <c r="O1" s="30" t="s">
        <v>34</v>
      </c>
    </row>
    <row r="2" spans="1:15" x14ac:dyDescent="0.25">
      <c r="O2" s="30" t="s">
        <v>35</v>
      </c>
    </row>
    <row r="3" spans="1:15" ht="14.45" customHeight="1" x14ac:dyDescent="0.25">
      <c r="A3" s="9"/>
      <c r="B3" s="9"/>
      <c r="C3" s="9"/>
      <c r="K3" s="9"/>
      <c r="L3" s="9"/>
      <c r="M3" s="9"/>
      <c r="N3" s="9"/>
      <c r="O3" s="30" t="s">
        <v>39</v>
      </c>
    </row>
    <row r="4" spans="1:15" ht="14.45" customHeight="1" x14ac:dyDescent="0.25">
      <c r="A4" s="9"/>
      <c r="B4" s="9"/>
      <c r="C4" s="9"/>
      <c r="K4" s="9"/>
      <c r="L4" s="9"/>
      <c r="M4" s="9"/>
      <c r="N4" s="9"/>
      <c r="O4" s="30" t="s">
        <v>36</v>
      </c>
    </row>
    <row r="5" spans="1:15" ht="14.45" customHeight="1" x14ac:dyDescent="0.25">
      <c r="A5" s="9"/>
      <c r="B5" s="9"/>
      <c r="C5" s="9"/>
      <c r="K5" s="9"/>
      <c r="L5" s="9"/>
      <c r="M5" s="9"/>
      <c r="N5" s="9"/>
      <c r="O5" s="30" t="s">
        <v>37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30" t="s">
        <v>38</v>
      </c>
    </row>
    <row r="7" spans="1:15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4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5" t="s">
        <v>20</v>
      </c>
      <c r="M12" s="15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15" t="s">
        <v>19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17" t="s">
        <v>14</v>
      </c>
      <c r="B17" s="18"/>
      <c r="C17" s="19">
        <f>SUMIF(O20:O24,"&gt;0")</f>
        <v>286746.66666666669</v>
      </c>
      <c r="D17" s="18"/>
      <c r="E17" s="20" t="s">
        <v>29</v>
      </c>
      <c r="F17" s="20" t="s">
        <v>30</v>
      </c>
      <c r="G17" s="20" t="s">
        <v>31</v>
      </c>
      <c r="H17" s="20"/>
      <c r="I17" s="20"/>
      <c r="J17" s="21"/>
      <c r="K17" s="22"/>
      <c r="L17" s="22"/>
      <c r="M17" s="22"/>
      <c r="N17" s="22"/>
      <c r="O17" s="21"/>
    </row>
    <row r="18" spans="1:15" s="5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21" t="s">
        <v>5</v>
      </c>
      <c r="F18" s="21" t="s">
        <v>7</v>
      </c>
      <c r="G18" s="21" t="s">
        <v>8</v>
      </c>
      <c r="H18" s="21" t="s">
        <v>22</v>
      </c>
      <c r="I18" s="21" t="s">
        <v>23</v>
      </c>
      <c r="J18" s="24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5" t="s">
        <v>10</v>
      </c>
    </row>
    <row r="19" spans="1:15" s="5" customFormat="1" ht="30" x14ac:dyDescent="0.25">
      <c r="A19" s="23"/>
      <c r="B19" s="23"/>
      <c r="C19" s="22" t="s">
        <v>3</v>
      </c>
      <c r="D19" s="22" t="s">
        <v>4</v>
      </c>
      <c r="E19" s="21" t="s">
        <v>6</v>
      </c>
      <c r="F19" s="21" t="s">
        <v>6</v>
      </c>
      <c r="G19" s="21" t="s">
        <v>6</v>
      </c>
      <c r="H19" s="21" t="s">
        <v>6</v>
      </c>
      <c r="I19" s="21" t="s">
        <v>6</v>
      </c>
      <c r="J19" s="26"/>
      <c r="K19" s="23"/>
      <c r="L19" s="23"/>
      <c r="M19" s="23"/>
      <c r="N19" s="23"/>
      <c r="O19" s="25"/>
    </row>
    <row r="20" spans="1:15" s="5" customFormat="1" ht="31.15" customHeight="1" x14ac:dyDescent="0.25">
      <c r="A20" s="22">
        <v>1</v>
      </c>
      <c r="B20" s="22" t="s">
        <v>28</v>
      </c>
      <c r="C20" s="22" t="s">
        <v>25</v>
      </c>
      <c r="D20" s="27">
        <v>8000</v>
      </c>
      <c r="E20" s="21">
        <v>14.5</v>
      </c>
      <c r="F20" s="21">
        <v>14.4</v>
      </c>
      <c r="G20" s="21">
        <v>14.16</v>
      </c>
      <c r="H20" s="21"/>
      <c r="I20" s="21"/>
      <c r="J20" s="21">
        <f>AVERAGE(E20:I20)</f>
        <v>14.353333333333333</v>
      </c>
      <c r="K20" s="22">
        <f>COUNT(E20:I20)</f>
        <v>3</v>
      </c>
      <c r="L20" s="22">
        <f>STDEV(E20:I20)</f>
        <v>0.17473789896108205</v>
      </c>
      <c r="M20" s="22">
        <f>L20/J20*100</f>
        <v>1.2174029189113937</v>
      </c>
      <c r="N20" s="22" t="str">
        <f>IF(M20&lt;33,"ОДНОРОДНЫЕ","НЕОДНОРОДНЫЕ")</f>
        <v>ОДНОРОДНЫЕ</v>
      </c>
      <c r="O20" s="21">
        <f>D20*J20</f>
        <v>114826.66666666667</v>
      </c>
    </row>
    <row r="21" spans="1:15" s="5" customFormat="1" ht="31.15" customHeight="1" x14ac:dyDescent="0.25">
      <c r="A21" s="22">
        <v>2</v>
      </c>
      <c r="B21" s="22" t="s">
        <v>33</v>
      </c>
      <c r="C21" s="22" t="s">
        <v>25</v>
      </c>
      <c r="D21" s="27">
        <v>12000</v>
      </c>
      <c r="E21" s="21">
        <v>14.5</v>
      </c>
      <c r="F21" s="21">
        <v>14.4</v>
      </c>
      <c r="G21" s="21">
        <v>14.08</v>
      </c>
      <c r="H21" s="21"/>
      <c r="I21" s="21"/>
      <c r="J21" s="21">
        <f t="shared" ref="J21" si="0">AVERAGE(E21:I21)</f>
        <v>14.326666666666666</v>
      </c>
      <c r="K21" s="22">
        <f t="shared" ref="K21" si="1">COUNT(E21:I21)</f>
        <v>3</v>
      </c>
      <c r="L21" s="22">
        <f t="shared" ref="L21" si="2">STDEV(E21:I21)</f>
        <v>0.2193931022920578</v>
      </c>
      <c r="M21" s="22">
        <f t="shared" ref="M21" si="3">L21/J21*100</f>
        <v>1.5313618121828139</v>
      </c>
      <c r="N21" s="22" t="str">
        <f t="shared" ref="N21" si="4">IF(M21&lt;33,"ОДНОРОДНЫЕ","НЕОДНОРОДНЫЕ")</f>
        <v>ОДНОРОДНЫЕ</v>
      </c>
      <c r="O21" s="21">
        <f t="shared" ref="O21" si="5">D21*J21</f>
        <v>171920</v>
      </c>
    </row>
    <row r="22" spans="1:15" s="5" customFormat="1" ht="15.6" customHeight="1" x14ac:dyDescent="0.25">
      <c r="A22" s="22">
        <v>3</v>
      </c>
      <c r="B22" s="22" t="s">
        <v>26</v>
      </c>
      <c r="C22" s="22"/>
      <c r="D22" s="27"/>
      <c r="E22" s="21">
        <v>290000</v>
      </c>
      <c r="F22" s="21">
        <v>288000</v>
      </c>
      <c r="G22" s="21">
        <v>282240</v>
      </c>
      <c r="H22" s="21"/>
      <c r="I22" s="21"/>
      <c r="J22" s="21">
        <f t="shared" ref="J22" si="6">AVERAGE(E22:I22)</f>
        <v>286746.66666666669</v>
      </c>
      <c r="K22" s="22">
        <f t="shared" ref="K22" si="7">COUNT(E22:I22)</f>
        <v>3</v>
      </c>
      <c r="L22" s="22">
        <f t="shared" ref="L22" si="8">STDEV(E22:I22)</f>
        <v>4028.9618183017487</v>
      </c>
      <c r="M22" s="22">
        <f t="shared" ref="M22" si="9">L22/J22*100</f>
        <v>1.4050596874018</v>
      </c>
      <c r="N22" s="22" t="str">
        <f t="shared" ref="N22" si="10">IF(M22&lt;33,"ОДНОРОДНЫЕ","НЕОДНОРОДНЫЕ")</f>
        <v>ОДНОРОДНЫЕ</v>
      </c>
      <c r="O22" s="21">
        <f t="shared" ref="O22" si="11">D22*J22</f>
        <v>0</v>
      </c>
    </row>
    <row r="23" spans="1:15" s="5" customFormat="1" ht="15" hidden="1" customHeight="1" x14ac:dyDescent="0.25">
      <c r="A23" s="22">
        <v>4</v>
      </c>
      <c r="B23" s="28"/>
      <c r="C23" s="22"/>
      <c r="D23" s="29"/>
      <c r="E23" s="21"/>
      <c r="F23" s="21"/>
      <c r="G23" s="21"/>
      <c r="H23" s="21"/>
      <c r="I23" s="21"/>
      <c r="J23" s="21" t="e">
        <f t="shared" ref="J23" si="12">AVERAGE(E23:I23)</f>
        <v>#DIV/0!</v>
      </c>
      <c r="K23" s="22">
        <f t="shared" ref="K23" si="13">COUNT(E23:I23)</f>
        <v>0</v>
      </c>
      <c r="L23" s="22" t="e">
        <f t="shared" ref="L23" si="14">STDEV(E23:I23)</f>
        <v>#DIV/0!</v>
      </c>
      <c r="M23" s="22" t="e">
        <f t="shared" ref="M23" si="15">L23/J23*100</f>
        <v>#DIV/0!</v>
      </c>
      <c r="N23" s="22" t="e">
        <f t="shared" ref="N23" si="16">IF(M23&lt;33,"ОДНОРОДНЫЕ","НЕОДНОРОДНЫЕ")</f>
        <v>#DIV/0!</v>
      </c>
      <c r="O23" s="21" t="e">
        <f t="shared" ref="O23" si="17">D23*J23</f>
        <v>#DIV/0!</v>
      </c>
    </row>
    <row r="24" spans="1:15" s="5" customFormat="1" ht="15" hidden="1" customHeight="1" x14ac:dyDescent="0.25">
      <c r="A24" s="22">
        <v>5</v>
      </c>
      <c r="B24" s="28"/>
      <c r="C24" s="22"/>
      <c r="D24" s="29"/>
      <c r="E24" s="21"/>
      <c r="F24" s="21"/>
      <c r="G24" s="21"/>
      <c r="H24" s="21"/>
      <c r="I24" s="21"/>
      <c r="J24" s="21" t="e">
        <f>AVERAGE(E24:I24)</f>
        <v>#DIV/0!</v>
      </c>
      <c r="K24" s="22">
        <f>COUNT(E24:I24)</f>
        <v>0</v>
      </c>
      <c r="L24" s="22" t="e">
        <f>STDEV(E24:I24)</f>
        <v>#DIV/0!</v>
      </c>
      <c r="M24" s="22" t="e">
        <f>L24/J24*100</f>
        <v>#DIV/0!</v>
      </c>
      <c r="N24" s="22" t="e">
        <f>IF(M24&lt;33,"ОДНОРОДНЫЕ","НЕОДНОРОДНЫЕ")</f>
        <v>#DIV/0!</v>
      </c>
      <c r="O24" s="21" t="e">
        <f>D24*J24</f>
        <v>#DIV/0!</v>
      </c>
    </row>
    <row r="25" spans="1:15" s="6" customFormat="1" ht="15" customHeigh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5" s="11" customFormat="1" ht="33" customHeight="1" x14ac:dyDescent="0.25">
      <c r="A26" s="16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s="11" customFormat="1" ht="33" customHeight="1" x14ac:dyDescent="0.25">
      <c r="A27" s="16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s="11" customFormat="1" ht="12.7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s="11" customFormat="1" ht="33" customHeight="1" x14ac:dyDescent="0.25">
      <c r="A29" s="14" t="s">
        <v>32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2022-06-21T04:12:10Z</dcterms:modified>
</cp:coreProperties>
</file>