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4" i="1" l="1"/>
  <c r="F24" i="1"/>
  <c r="E24" i="1"/>
  <c r="L23" i="1"/>
  <c r="K23" i="1"/>
  <c r="L22" i="1"/>
  <c r="K22" i="1"/>
  <c r="L20" i="1"/>
  <c r="K20" i="1"/>
  <c r="J23" i="1"/>
  <c r="J22" i="1"/>
  <c r="O22" i="1" s="1"/>
  <c r="J20" i="1"/>
  <c r="L24" i="1" l="1"/>
  <c r="K24" i="1"/>
  <c r="J24" i="1"/>
  <c r="O24" i="1" s="1"/>
  <c r="M23" i="1"/>
  <c r="N23" i="1" s="1"/>
  <c r="K21" i="1"/>
  <c r="L21" i="1"/>
  <c r="J21" i="1"/>
  <c r="O21" i="1" s="1"/>
  <c r="M20" i="1"/>
  <c r="N20" i="1" s="1"/>
  <c r="M22" i="1"/>
  <c r="N22" i="1" s="1"/>
  <c r="O23" i="1"/>
  <c r="O20" i="1"/>
  <c r="C17" i="1" s="1"/>
  <c r="M24" i="1" l="1"/>
  <c r="N24" i="1" s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<sst xmlns="http://schemas.openxmlformats.org/spreadsheetml/2006/main" count="43" uniqueCount="39">
  <si>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</si>
  <si>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</si>
  <si>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</si>
  <si>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</si>
  <si>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</si>
  <si>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</si>
  <si>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</si>
  <si>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</si>
  <si>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</si>
  <si>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</si>
  <si>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</si>
  <si>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</si>
  <si>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</si>
  <si>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</si>
  <si>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</si>
  <si>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</si>
  <si>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</si>
  <si>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</si>
  <si>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</si>
  <si>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</si>
  <si>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</si>
  <si>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</si>
  <si>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</si>
  <si>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</si>
  <si>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</si>
  <si>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</si>
  <si>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</si>
  <si>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ИТОГО:</t>
  </si>
  <si>
    <t>Шприц - аспиратора вакумного с принадлежностям</t>
  </si>
  <si>
    <t>КП вх.2685-06/22 от 08.06.2022</t>
  </si>
  <si>
    <t>КП вх.2684-06/22 от 08.06.2022</t>
  </si>
  <si>
    <t>КП вх.2649-06/22 от 06.06.2022</t>
  </si>
  <si>
    <t>Исходя из имеющегося у Заказчика объёма финансового обеспечения для осуществления закупки НМЦД устанавливается в размере 92 137 (девяносто две тысячи сто тридцать семь) рублей 50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</si>
  <si>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</si>
  <si>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</si>
  <si>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</si>
  <si>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</si>
  <si>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112-22</t>
  </si>
  <si>
    <t>на поставку шприц - аспиратора вакумного с принадлежностям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</si>
</sst>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Q17" sqref="Q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8.140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32" t="s">
        <v>33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32" t="s">
        <v>34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32" t="s">
        <v>38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32" t="s">
        <v>35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32" t="s">
        <v>36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32" t="s">
        <v>37</v>
      </c>
    </row>
    <row r="7" spans="1:15" s="30" customFormat="1" x14ac:dyDescent="0.25">
      <c r="A7" s="33"/>
      <c r="B7" s="33"/>
      <c r="C7" s="33"/>
      <c r="D7" s="33"/>
      <c r="E7" s="31"/>
      <c r="F7" s="31"/>
      <c r="G7" s="31"/>
      <c r="H7" s="31"/>
      <c r="I7" s="31"/>
      <c r="J7" s="31"/>
      <c r="K7" s="33"/>
      <c r="L7" s="33"/>
      <c r="M7" s="33"/>
      <c r="N7" s="33"/>
      <c r="O7" s="32"/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7" t="s">
        <v>16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22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8" t="s">
        <v>17</v>
      </c>
    </row>
    <row r="11" spans="1:15" s="6" customForma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10"/>
      <c r="M11" s="10"/>
      <c r="N11" s="10"/>
      <c r="O11" s="4"/>
    </row>
    <row r="12" spans="1:15" s="6" customFormat="1" ht="28.9" customHeight="1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11" t="s">
        <v>21</v>
      </c>
      <c r="M12" s="11"/>
      <c r="N12" s="10"/>
      <c r="O12" s="4" t="s">
        <v>18</v>
      </c>
    </row>
    <row r="13" spans="1:15" x14ac:dyDescent="0.25">
      <c r="A13" s="10"/>
      <c r="B13" s="10"/>
      <c r="C13" s="10"/>
      <c r="D13" s="10"/>
      <c r="E13" s="4"/>
      <c r="F13" s="4"/>
      <c r="G13" s="4"/>
      <c r="H13" s="4"/>
      <c r="I13" s="4"/>
      <c r="J13" s="4"/>
      <c r="K13" s="10"/>
      <c r="L13" s="10"/>
      <c r="M13" s="10"/>
      <c r="N13" s="10"/>
      <c r="O13" s="4"/>
    </row>
    <row r="14" spans="1:15" x14ac:dyDescent="0.25">
      <c r="A14" s="10"/>
      <c r="B14" s="11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4"/>
    </row>
    <row r="15" spans="1:15" hidden="1" x14ac:dyDescent="0.25">
      <c r="A15" s="10"/>
      <c r="B15" s="10"/>
      <c r="C15" s="10"/>
      <c r="D15" s="10"/>
      <c r="E15" s="4"/>
      <c r="F15" s="4"/>
      <c r="G15" s="4"/>
      <c r="H15" s="4"/>
      <c r="I15" s="4"/>
      <c r="J15" s="4"/>
      <c r="K15" s="10"/>
      <c r="L15" s="10"/>
      <c r="M15" s="10"/>
      <c r="N15" s="10"/>
      <c r="O15" s="4"/>
    </row>
    <row r="16" spans="1:15" x14ac:dyDescent="0.25">
      <c r="A16" s="10"/>
      <c r="B16" s="10"/>
      <c r="C16" s="10"/>
      <c r="D16" s="10"/>
      <c r="E16" s="4"/>
      <c r="F16" s="4"/>
      <c r="G16" s="4"/>
      <c r="H16" s="4"/>
      <c r="I16" s="4"/>
      <c r="J16" s="4"/>
      <c r="K16" s="10"/>
      <c r="L16" s="10"/>
      <c r="M16" s="10"/>
      <c r="N16" s="10"/>
      <c r="O16" s="4"/>
    </row>
    <row r="17" spans="1:15" s="5" customFormat="1" ht="28.5" customHeight="1" x14ac:dyDescent="0.25">
      <c r="A17" s="13" t="s">
        <v>14</v>
      </c>
      <c r="B17" s="14"/>
      <c r="C17" s="15">
        <f>SUMIF(O20:O24,"&gt;0")</f>
        <v>96209.96666666666</v>
      </c>
      <c r="D17" s="14"/>
      <c r="E17" s="16" t="s">
        <v>29</v>
      </c>
      <c r="F17" s="16" t="s">
        <v>30</v>
      </c>
      <c r="G17" s="16" t="s">
        <v>31</v>
      </c>
      <c r="H17" s="16"/>
      <c r="I17" s="17"/>
      <c r="J17" s="17"/>
      <c r="K17" s="18"/>
      <c r="L17" s="18"/>
      <c r="M17" s="18"/>
      <c r="N17" s="18"/>
      <c r="O17" s="17"/>
    </row>
    <row r="18" spans="1:15" s="5" customFormat="1" ht="30" customHeight="1" x14ac:dyDescent="0.25">
      <c r="A18" s="19" t="s">
        <v>0</v>
      </c>
      <c r="B18" s="19" t="s">
        <v>1</v>
      </c>
      <c r="C18" s="19" t="s">
        <v>2</v>
      </c>
      <c r="D18" s="19"/>
      <c r="E18" s="17" t="s">
        <v>5</v>
      </c>
      <c r="F18" s="17" t="s">
        <v>7</v>
      </c>
      <c r="G18" s="17" t="s">
        <v>8</v>
      </c>
      <c r="H18" s="17" t="s">
        <v>23</v>
      </c>
      <c r="I18" s="17" t="s">
        <v>24</v>
      </c>
      <c r="J18" s="20" t="s">
        <v>15</v>
      </c>
      <c r="K18" s="19" t="s">
        <v>11</v>
      </c>
      <c r="L18" s="19" t="s">
        <v>12</v>
      </c>
      <c r="M18" s="19" t="s">
        <v>13</v>
      </c>
      <c r="N18" s="19" t="s">
        <v>9</v>
      </c>
      <c r="O18" s="21" t="s">
        <v>10</v>
      </c>
    </row>
    <row r="19" spans="1:15" s="5" customFormat="1" ht="30" x14ac:dyDescent="0.25">
      <c r="A19" s="19"/>
      <c r="B19" s="19"/>
      <c r="C19" s="18" t="s">
        <v>3</v>
      </c>
      <c r="D19" s="18" t="s">
        <v>4</v>
      </c>
      <c r="E19" s="17" t="s">
        <v>6</v>
      </c>
      <c r="F19" s="17" t="s">
        <v>6</v>
      </c>
      <c r="G19" s="17" t="s">
        <v>6</v>
      </c>
      <c r="H19" s="17" t="s">
        <v>6</v>
      </c>
      <c r="I19" s="17" t="s">
        <v>6</v>
      </c>
      <c r="J19" s="22"/>
      <c r="K19" s="19"/>
      <c r="L19" s="19"/>
      <c r="M19" s="19"/>
      <c r="N19" s="19"/>
      <c r="O19" s="21"/>
    </row>
    <row r="20" spans="1:15" s="5" customFormat="1" ht="87.6" customHeight="1" x14ac:dyDescent="0.25">
      <c r="A20" s="18">
        <v>1</v>
      </c>
      <c r="B20" s="23" t="s">
        <v>28</v>
      </c>
      <c r="C20" s="18" t="s">
        <v>26</v>
      </c>
      <c r="D20" s="24">
        <v>10</v>
      </c>
      <c r="E20" s="17">
        <v>9763.81</v>
      </c>
      <c r="F20" s="17">
        <v>9885.43</v>
      </c>
      <c r="G20" s="17">
        <v>9213.75</v>
      </c>
      <c r="H20" s="17"/>
      <c r="I20" s="17"/>
      <c r="J20" s="17">
        <f t="shared" ref="J20:J23" si="0">AVERAGE(E20:I20)</f>
        <v>9620.996666666666</v>
      </c>
      <c r="K20" s="18">
        <f t="shared" ref="K20:K23" si="1">COUNT(E20:I20)</f>
        <v>3</v>
      </c>
      <c r="L20" s="18">
        <f t="shared" ref="L20:L23" si="2">STDEV(E20:I20)</f>
        <v>357.88998551696488</v>
      </c>
      <c r="M20" s="18">
        <f t="shared" ref="M20:M23" si="3">L20/J20*100</f>
        <v>3.7198847262563395</v>
      </c>
      <c r="N20" s="18" t="str">
        <f t="shared" ref="N20:N23" si="4">IF(M20&lt;33,"ОДНОРОДНЫЕ","НЕОДНОРОДНЫЕ")</f>
        <v>ОДНОРОДНЫЕ</v>
      </c>
      <c r="O20" s="17">
        <f t="shared" ref="O20:O23" si="5">D20*J20</f>
        <v>96209.96666666666</v>
      </c>
    </row>
    <row r="21" spans="1:15" s="5" customFormat="1" hidden="1" x14ac:dyDescent="0.25">
      <c r="A21" s="18">
        <v>2</v>
      </c>
      <c r="B21" s="18"/>
      <c r="C21" s="18"/>
      <c r="D21" s="24"/>
      <c r="E21" s="17"/>
      <c r="F21" s="17"/>
      <c r="G21" s="17"/>
      <c r="H21" s="17"/>
      <c r="I21" s="17"/>
      <c r="J21" s="17" t="e">
        <f t="shared" si="0"/>
        <v>#DIV/0!</v>
      </c>
      <c r="K21" s="18">
        <f t="shared" si="1"/>
        <v>0</v>
      </c>
      <c r="L21" s="18" t="e">
        <f t="shared" si="2"/>
        <v>#DIV/0!</v>
      </c>
      <c r="M21" s="18" t="e">
        <f t="shared" si="3"/>
        <v>#DIV/0!</v>
      </c>
      <c r="N21" s="18" t="e">
        <f t="shared" si="4"/>
        <v>#DIV/0!</v>
      </c>
      <c r="O21" s="17" t="e">
        <f t="shared" si="5"/>
        <v>#DIV/0!</v>
      </c>
    </row>
    <row r="22" spans="1:15" s="5" customFormat="1" hidden="1" x14ac:dyDescent="0.25">
      <c r="A22" s="18">
        <v>3</v>
      </c>
      <c r="B22" s="18"/>
      <c r="C22" s="18"/>
      <c r="D22" s="25"/>
      <c r="E22" s="17"/>
      <c r="F22" s="17"/>
      <c r="G22" s="17"/>
      <c r="H22" s="17"/>
      <c r="I22" s="17"/>
      <c r="J22" s="17" t="e">
        <f t="shared" si="0"/>
        <v>#DIV/0!</v>
      </c>
      <c r="K22" s="18">
        <f t="shared" si="1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4"/>
        <v>#DIV/0!</v>
      </c>
      <c r="O22" s="17" t="e">
        <f t="shared" si="5"/>
        <v>#DIV/0!</v>
      </c>
    </row>
    <row r="23" spans="1:15" s="5" customFormat="1" hidden="1" x14ac:dyDescent="0.25">
      <c r="A23" s="18">
        <v>4</v>
      </c>
      <c r="B23" s="26"/>
      <c r="C23" s="18"/>
      <c r="D23" s="27"/>
      <c r="E23" s="17"/>
      <c r="F23" s="17"/>
      <c r="G23" s="17"/>
      <c r="H23" s="17"/>
      <c r="I23" s="17"/>
      <c r="J23" s="17" t="e">
        <f t="shared" si="0"/>
        <v>#DIV/0!</v>
      </c>
      <c r="K23" s="18">
        <f t="shared" si="1"/>
        <v>0</v>
      </c>
      <c r="L23" s="18" t="e">
        <f t="shared" si="2"/>
        <v>#DIV/0!</v>
      </c>
      <c r="M23" s="18" t="e">
        <f t="shared" si="3"/>
        <v>#DIV/0!</v>
      </c>
      <c r="N23" s="18" t="e">
        <f t="shared" si="4"/>
        <v>#DIV/0!</v>
      </c>
      <c r="O23" s="17" t="e">
        <f t="shared" si="5"/>
        <v>#DIV/0!</v>
      </c>
    </row>
    <row r="24" spans="1:15" s="5" customFormat="1" ht="14.45" customHeight="1" x14ac:dyDescent="0.25">
      <c r="A24" s="18"/>
      <c r="B24" s="26" t="s">
        <v>27</v>
      </c>
      <c r="C24" s="18"/>
      <c r="D24" s="27"/>
      <c r="E24" s="17">
        <f>D20*E20</f>
        <v>97638.099999999991</v>
      </c>
      <c r="F24" s="17">
        <f>D20*F20</f>
        <v>98854.3</v>
      </c>
      <c r="G24" s="17">
        <f>D20*G20</f>
        <v>92137.5</v>
      </c>
      <c r="H24" s="17"/>
      <c r="I24" s="17"/>
      <c r="J24" s="17">
        <f>AVERAGE(E24:I24)</f>
        <v>96209.966666666674</v>
      </c>
      <c r="K24" s="18">
        <f>COUNT(E24:I24)</f>
        <v>3</v>
      </c>
      <c r="L24" s="18">
        <f>STDEV(E24:I24)</f>
        <v>3578.8998551696482</v>
      </c>
      <c r="M24" s="18">
        <f>L24/J24*100</f>
        <v>3.7198847262563386</v>
      </c>
      <c r="N24" s="18" t="str">
        <f>IF(M24&lt;33,"ОДНОРОДНЫЕ","НЕОДНОРОДНЫЕ")</f>
        <v>ОДНОРОДНЫЕ</v>
      </c>
      <c r="O24" s="17">
        <f>D24*J24</f>
        <v>0</v>
      </c>
    </row>
    <row r="25" spans="1:15" s="6" customFormat="1" x14ac:dyDescent="0.25">
      <c r="A25" s="10"/>
      <c r="B25" s="10"/>
      <c r="C25" s="10"/>
      <c r="D25" s="10"/>
      <c r="E25" s="4"/>
      <c r="F25" s="4"/>
      <c r="G25" s="4"/>
      <c r="H25" s="4"/>
      <c r="I25" s="4"/>
      <c r="J25" s="4"/>
      <c r="K25" s="10"/>
      <c r="L25" s="10"/>
      <c r="M25" s="10"/>
      <c r="N25" s="10"/>
      <c r="O25" s="4"/>
    </row>
    <row r="26" spans="1:15" s="6" customFormat="1" ht="19.899999999999999" customHeight="1" x14ac:dyDescent="0.25">
      <c r="A26" s="29" t="s">
        <v>20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s="6" customFormat="1" ht="34.9" customHeight="1" x14ac:dyDescent="0.25">
      <c r="A27" s="29" t="s">
        <v>25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s="6" customForma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s="9" customFormat="1" ht="15" customHeight="1" x14ac:dyDescent="0.25">
      <c r="A29" s="28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</sheetData>
  <mergeCells count="17"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2022-06-20T03:19:41Z</dcterms:modified>
</cp:coreProperties>
</file>