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/>
  <c r="J23" i="1" l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s="1"/>
  <c r="M23" i="1" l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<sst xmlns="http://schemas.openxmlformats.org/spreadsheetml/2006/main" count="43" uniqueCount="39">
  <si>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</si>
  <si>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</si>
  <si>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</si>
  <si>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</si>
  <si>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</si>
  <si>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</si>
  <si>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</si>
  <si>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</si>
  <si>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</si>
  <si>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</si>
  <si>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</si>
  <si>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</si>
  <si>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</si>
  <si>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</si>
  <si>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</si>
  <si>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</si>
  <si>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</si>
  <si>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</si>
  <si>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</si>
  <si>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</si>
  <si>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</si>
  <si>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</si>
  <si>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</si>
  <si>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</si>
  <si>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</si>
  <si>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водорода пероксид 33-37%</t>
  </si>
  <si>
    <t>шт.</t>
  </si>
  <si>
    <t>ИТОГО:</t>
  </si>
  <si>
    <t>КП вх.2798-06/22 от 16.06.2022</t>
  </si>
  <si>
    <t>КП вх.2799-06/22 от 16.06.2022</t>
  </si>
  <si>
    <t>КП вх.2800-06/22 от 16.06.2022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</si>
  <si>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</si>
  <si>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1 021 920,00 (один миллион двадцать одна тысяча девятьсот двадцать) рублей.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</si>
  <si>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</si>
  <si>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</si>
  <si>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</si>
  <si>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</si>
  <si>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131-22</t>
  </si>
  <si>
    <t>на поставку водорода пероксида медицинского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</si>
</sst>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R12" sqref="R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29" t="s">
        <v>33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29" t="s">
        <v>34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29" t="s">
        <v>38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29" t="s">
        <v>35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29" t="s">
        <v>36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29" t="s">
        <v>37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11" t="s">
        <v>20</v>
      </c>
      <c r="M11" s="1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11" t="s">
        <v>19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13" t="s">
        <v>14</v>
      </c>
      <c r="B16" s="14"/>
      <c r="C16" s="15">
        <f>SUMIF(O19:O23,"&gt;0")</f>
        <v>1038952.0000000001</v>
      </c>
      <c r="D16" s="14"/>
      <c r="E16" s="16" t="s">
        <v>28</v>
      </c>
      <c r="F16" s="16" t="s">
        <v>29</v>
      </c>
      <c r="G16" s="16" t="s">
        <v>30</v>
      </c>
      <c r="H16" s="16"/>
      <c r="I16" s="16"/>
      <c r="J16" s="17"/>
      <c r="K16" s="18"/>
      <c r="L16" s="18"/>
      <c r="M16" s="18"/>
      <c r="N16" s="18"/>
      <c r="O16" s="17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7" t="s">
        <v>5</v>
      </c>
      <c r="F17" s="17" t="s">
        <v>7</v>
      </c>
      <c r="G17" s="17" t="s">
        <v>8</v>
      </c>
      <c r="H17" s="17" t="s">
        <v>22</v>
      </c>
      <c r="I17" s="17" t="s">
        <v>23</v>
      </c>
      <c r="J17" s="20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1" t="s">
        <v>10</v>
      </c>
    </row>
    <row r="18" spans="1:15" s="5" customFormat="1" ht="30" x14ac:dyDescent="0.25">
      <c r="A18" s="19"/>
      <c r="B18" s="19"/>
      <c r="C18" s="18" t="s">
        <v>3</v>
      </c>
      <c r="D18" s="18" t="s">
        <v>4</v>
      </c>
      <c r="E18" s="17" t="s">
        <v>6</v>
      </c>
      <c r="F18" s="17" t="s">
        <v>6</v>
      </c>
      <c r="G18" s="17" t="s">
        <v>6</v>
      </c>
      <c r="H18" s="17" t="s">
        <v>6</v>
      </c>
      <c r="I18" s="17" t="s">
        <v>6</v>
      </c>
      <c r="J18" s="22"/>
      <c r="K18" s="19"/>
      <c r="L18" s="19"/>
      <c r="M18" s="19"/>
      <c r="N18" s="19"/>
      <c r="O18" s="21"/>
    </row>
    <row r="19" spans="1:15" s="5" customFormat="1" ht="24.6" customHeight="1" x14ac:dyDescent="0.25">
      <c r="A19" s="18">
        <v>1</v>
      </c>
      <c r="B19" s="18" t="s">
        <v>25</v>
      </c>
      <c r="C19" s="18" t="s">
        <v>26</v>
      </c>
      <c r="D19" s="23">
        <v>150</v>
      </c>
      <c r="E19" s="17">
        <v>6812.8</v>
      </c>
      <c r="F19" s="17">
        <v>6880.93</v>
      </c>
      <c r="G19" s="17">
        <v>7085.31</v>
      </c>
      <c r="H19" s="17"/>
      <c r="I19" s="17"/>
      <c r="J19" s="17">
        <f t="shared" ref="J19:J22" si="0">AVERAGE(E19:I19)</f>
        <v>6926.3466666666673</v>
      </c>
      <c r="K19" s="18">
        <f t="shared" ref="K19:K22" si="1">COUNT(E19:I19)</f>
        <v>3</v>
      </c>
      <c r="L19" s="18">
        <f t="shared" ref="L19:L22" si="2">STDEV(E19:I19)</f>
        <v>141.81830006502463</v>
      </c>
      <c r="M19" s="18">
        <f t="shared" ref="M19:M22" si="3">L19/J19*100</f>
        <v>2.0475195206086223</v>
      </c>
      <c r="N19" s="18" t="str">
        <f t="shared" ref="N19:N22" si="4">IF(M19&lt;33,"ОДНОРОДНЫЕ","НЕОДНОРОДНЫЕ")</f>
        <v>ОДНОРОДНЫЕ</v>
      </c>
      <c r="O19" s="17">
        <f t="shared" ref="O19:O22" si="5">D19*J19</f>
        <v>1038952.0000000001</v>
      </c>
    </row>
    <row r="20" spans="1:15" s="5" customFormat="1" ht="19.899999999999999" hidden="1" customHeight="1" x14ac:dyDescent="0.25">
      <c r="A20" s="18">
        <v>2</v>
      </c>
      <c r="B20" s="18"/>
      <c r="C20" s="18"/>
      <c r="D20" s="23"/>
      <c r="E20" s="17"/>
      <c r="F20" s="17"/>
      <c r="G20" s="17"/>
      <c r="H20" s="17"/>
      <c r="I20" s="17"/>
      <c r="J20" s="17" t="e">
        <f t="shared" si="0"/>
        <v>#DIV/0!</v>
      </c>
      <c r="K20" s="18">
        <f t="shared" si="1"/>
        <v>0</v>
      </c>
      <c r="L20" s="18" t="e">
        <f t="shared" si="2"/>
        <v>#DIV/0!</v>
      </c>
      <c r="M20" s="18" t="e">
        <f t="shared" si="3"/>
        <v>#DIV/0!</v>
      </c>
      <c r="N20" s="18" t="e">
        <f t="shared" si="4"/>
        <v>#DIV/0!</v>
      </c>
      <c r="O20" s="17" t="e">
        <f t="shared" si="5"/>
        <v>#DIV/0!</v>
      </c>
    </row>
    <row r="21" spans="1:15" s="5" customFormat="1" hidden="1" x14ac:dyDescent="0.25">
      <c r="A21" s="18">
        <v>3</v>
      </c>
      <c r="B21" s="18"/>
      <c r="C21" s="18"/>
      <c r="D21" s="24"/>
      <c r="E21" s="17"/>
      <c r="F21" s="17"/>
      <c r="G21" s="17"/>
      <c r="H21" s="17"/>
      <c r="I21" s="17"/>
      <c r="J21" s="17" t="e">
        <f t="shared" si="0"/>
        <v>#DIV/0!</v>
      </c>
      <c r="K21" s="18">
        <f t="shared" si="1"/>
        <v>0</v>
      </c>
      <c r="L21" s="18" t="e">
        <f t="shared" si="2"/>
        <v>#DIV/0!</v>
      </c>
      <c r="M21" s="18" t="e">
        <f t="shared" si="3"/>
        <v>#DIV/0!</v>
      </c>
      <c r="N21" s="18" t="e">
        <f t="shared" si="4"/>
        <v>#DIV/0!</v>
      </c>
      <c r="O21" s="17" t="e">
        <f t="shared" si="5"/>
        <v>#DIV/0!</v>
      </c>
    </row>
    <row r="22" spans="1:15" s="5" customFormat="1" hidden="1" x14ac:dyDescent="0.25">
      <c r="A22" s="18">
        <v>4</v>
      </c>
      <c r="B22" s="25"/>
      <c r="C22" s="18"/>
      <c r="D22" s="26"/>
      <c r="E22" s="17"/>
      <c r="F22" s="17"/>
      <c r="G22" s="17"/>
      <c r="H22" s="17"/>
      <c r="I22" s="17"/>
      <c r="J22" s="17" t="e">
        <f t="shared" si="0"/>
        <v>#DIV/0!</v>
      </c>
      <c r="K22" s="18">
        <f t="shared" si="1"/>
        <v>0</v>
      </c>
      <c r="L22" s="18" t="e">
        <f t="shared" si="2"/>
        <v>#DIV/0!</v>
      </c>
      <c r="M22" s="18" t="e">
        <f t="shared" si="3"/>
        <v>#DIV/0!</v>
      </c>
      <c r="N22" s="18" t="e">
        <f t="shared" si="4"/>
        <v>#DIV/0!</v>
      </c>
      <c r="O22" s="17" t="e">
        <f t="shared" si="5"/>
        <v>#DIV/0!</v>
      </c>
    </row>
    <row r="23" spans="1:15" s="5" customFormat="1" ht="14.45" customHeight="1" x14ac:dyDescent="0.25">
      <c r="A23" s="18"/>
      <c r="B23" s="25" t="s">
        <v>27</v>
      </c>
      <c r="C23" s="18"/>
      <c r="D23" s="26"/>
      <c r="E23" s="17">
        <f>D19*E19</f>
        <v>1021920</v>
      </c>
      <c r="F23" s="17">
        <f>D19*F19</f>
        <v>1032139.5</v>
      </c>
      <c r="G23" s="17">
        <f>D19*G19</f>
        <v>1062796.5</v>
      </c>
      <c r="H23" s="17"/>
      <c r="I23" s="17"/>
      <c r="J23" s="17">
        <f>AVERAGE(E23:I23)</f>
        <v>1038952</v>
      </c>
      <c r="K23" s="18">
        <f>COUNT(E23:I23)</f>
        <v>3</v>
      </c>
      <c r="L23" s="18">
        <f>STDEV(E23:I23)</f>
        <v>21272.745009753678</v>
      </c>
      <c r="M23" s="18">
        <f>L23/J23*100</f>
        <v>2.047519520608621</v>
      </c>
      <c r="N23" s="18" t="str">
        <f>IF(M23&lt;33,"ОДНОРОДНЫЕ","НЕОДНОРОДНЫЕ")</f>
        <v>ОДНОРОДНЫЕ</v>
      </c>
      <c r="O23" s="17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7" t="s">
        <v>31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10" customFormat="1" ht="35.450000000000003" customHeight="1" x14ac:dyDescent="0.25">
      <c r="A26" s="27" t="s">
        <v>24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0" customForma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s="10" customFormat="1" ht="32.450000000000003" customHeight="1" x14ac:dyDescent="0.25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</sheetData>
  <mergeCells count="17"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2022-07-11T07:54:17Z</dcterms:modified>
</cp:coreProperties>
</file>