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O18" i="1" s="1"/>
  <c r="J19" i="1"/>
  <c r="O19" i="1" s="1"/>
  <c r="J20" i="1"/>
  <c r="O20" i="1" s="1"/>
  <c r="J17" i="1"/>
  <c r="O17" i="1" s="1"/>
  <c r="J25" i="1"/>
  <c r="O25" i="1" s="1"/>
  <c r="L23" i="1"/>
  <c r="L24" i="1"/>
  <c r="L25" i="1"/>
  <c r="K23" i="1"/>
  <c r="K24" i="1"/>
  <c r="K25" i="1"/>
  <c r="J23" i="1"/>
  <c r="O23" i="1" s="1"/>
  <c r="J24" i="1"/>
  <c r="M24" i="1" s="1"/>
  <c r="N24" i="1" s="1"/>
  <c r="L22" i="1"/>
  <c r="K22" i="1"/>
  <c r="J22" i="1"/>
  <c r="O22" i="1" s="1"/>
  <c r="K19" i="1"/>
  <c r="K20" i="1"/>
  <c r="J21" i="1"/>
  <c r="O21" i="1" s="1"/>
  <c r="K21" i="1"/>
  <c r="L19" i="1"/>
  <c r="M19" i="1" s="1"/>
  <c r="N19" i="1" s="1"/>
  <c r="L20" i="1"/>
  <c r="L21" i="1"/>
  <c r="M21" i="1" s="1"/>
  <c r="N21" i="1" s="1"/>
  <c r="L18" i="1"/>
  <c r="K18" i="1"/>
  <c r="L17" i="1"/>
  <c r="M17" i="1" s="1"/>
  <c r="N17" i="1" s="1"/>
  <c r="K17" i="1"/>
  <c r="M20" i="1"/>
  <c r="N20" i="1" s="1"/>
  <c r="M18" i="1" l="1"/>
  <c r="N18" i="1" s="1"/>
  <c r="C14" i="1"/>
  <c r="M22" i="1"/>
  <c r="N22" i="1" s="1"/>
  <c r="M25" i="1"/>
  <c r="N25" i="1" s="1"/>
  <c r="O24" i="1"/>
  <c r="M23" i="1"/>
  <c r="N23" i="1" s="1"/>
</calcChain>
</file>

<file path=xl/sharedStrings.xml><?xml version="1.0" encoding="utf-8"?>
<sst xmlns="http://schemas.openxmlformats.org/spreadsheetml/2006/main" count="51" uniqueCount="40">
  <si>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</si>
  <si>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</si>
  <si>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</si>
  <si>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</si>
  <si>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</si>
  <si>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</si>
  <si>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</si>
  <si>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</si>
  <si>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</si>
  <si>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</si>
  <si>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</si>
  <si>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</si>
  <si>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</si>
  <si>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</si>
  <si>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</si>
  <si>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</si>
  <si>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</si>
  <si>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</si>
  <si>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</si>
  <si>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</si>
  <si>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</si>
  <si>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</si>
  <si>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</si>
  <si>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</si>
  <si>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</si>
  <si>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</si>
  <si>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шт.</t>
  </si>
  <si>
    <t xml:space="preserve">"КлиниТест-Фенолфталеин"     Набор реагентов для постановки фенолфталеиновой пробы для котроля качества  предстерилизационной очистки мед. изделий
</t>
  </si>
  <si>
    <t xml:space="preserve">"Азопирам-Комплект"  Набор реагентов для контроля качества предстерилизационной очистки мед. изделий
</t>
  </si>
  <si>
    <t>КП вх.2955-06/22 от 27.06.2022</t>
  </si>
  <si>
    <t>КП вх.2956-06/22 от 27.06.2022</t>
  </si>
  <si>
    <t>КП вх.2957-06/22 от 27.06.2022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</si>
  <si>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</si>
  <si>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</si>
  <si>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</si>
  <si>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</si>
  <si>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128-22</t>
  </si>
  <si>
    <t>на поставку реагентов сложных диагностических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</si>
  <si>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</si>
  <si>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91 419 (девяносто одна тысяча четыреста девятнадцать) рубль 20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</si>
</sst>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5" xfId="0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A33" sqref="A3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6" width="14.7109375" style="3" customWidth="1"/>
    <col min="7" max="7" width="14.42578125" style="3" customWidth="1"/>
    <col min="8" max="8" width="13.855468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8"/>
      <c r="B1" s="38"/>
      <c r="C1" s="38"/>
      <c r="D1" s="38"/>
      <c r="K1" s="38"/>
      <c r="L1" s="38"/>
      <c r="M1" s="38"/>
      <c r="N1" s="38"/>
      <c r="O1" s="50" t="s">
        <v>32</v>
      </c>
    </row>
    <row r="2" spans="1:15" x14ac:dyDescent="0.25">
      <c r="A2" s="38"/>
      <c r="B2" s="38"/>
      <c r="C2" s="38"/>
      <c r="D2" s="38"/>
      <c r="K2" s="38"/>
      <c r="L2" s="38"/>
      <c r="M2" s="38"/>
      <c r="N2" s="38"/>
      <c r="O2" s="50" t="s">
        <v>33</v>
      </c>
    </row>
    <row r="3" spans="1:15" x14ac:dyDescent="0.25">
      <c r="A3" s="38"/>
      <c r="B3" s="38"/>
      <c r="C3" s="38"/>
      <c r="D3" s="38"/>
      <c r="K3" s="38"/>
      <c r="L3" s="38"/>
      <c r="M3" s="38"/>
      <c r="N3" s="38"/>
      <c r="O3" s="50" t="s">
        <v>37</v>
      </c>
    </row>
    <row r="4" spans="1:15" x14ac:dyDescent="0.25">
      <c r="A4" s="38"/>
      <c r="B4" s="38"/>
      <c r="C4" s="38"/>
      <c r="D4" s="38"/>
      <c r="K4" s="38"/>
      <c r="L4" s="38"/>
      <c r="M4" s="38"/>
      <c r="N4" s="38"/>
      <c r="O4" s="50" t="s">
        <v>34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50" t="s">
        <v>35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50" t="s">
        <v>36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9" t="s">
        <v>20</v>
      </c>
      <c r="M11" s="39"/>
      <c r="N11" s="8"/>
      <c r="O11" s="4" t="s">
        <v>18</v>
      </c>
    </row>
    <row r="12" spans="1:15" ht="18.75" x14ac:dyDescent="0.25">
      <c r="B12" s="40" t="s">
        <v>19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5"/>
    </row>
    <row r="13" spans="1:15" ht="15.75" x14ac:dyDescent="0.25">
      <c r="G13" s="31"/>
    </row>
    <row r="14" spans="1:15" s="8" customFormat="1" ht="49.5" customHeight="1" x14ac:dyDescent="0.25">
      <c r="A14" s="46" t="s">
        <v>14</v>
      </c>
      <c r="B14" s="47"/>
      <c r="C14" s="48">
        <f>SUMIF(O17:O25,"&gt;0")</f>
        <v>91419.199999999997</v>
      </c>
      <c r="D14" s="47"/>
      <c r="E14" s="15" t="s">
        <v>29</v>
      </c>
      <c r="F14" s="15" t="s">
        <v>30</v>
      </c>
      <c r="G14" s="15" t="s">
        <v>31</v>
      </c>
      <c r="H14" s="30"/>
      <c r="I14" s="30"/>
      <c r="J14" s="6"/>
      <c r="K14" s="7"/>
      <c r="L14" s="7"/>
      <c r="M14" s="7"/>
      <c r="N14" s="7"/>
      <c r="O14" s="6"/>
    </row>
    <row r="15" spans="1:15" s="8" customFormat="1" ht="30" customHeight="1" x14ac:dyDescent="0.25">
      <c r="A15" s="42" t="s">
        <v>0</v>
      </c>
      <c r="B15" s="42" t="s">
        <v>1</v>
      </c>
      <c r="C15" s="42" t="s">
        <v>2</v>
      </c>
      <c r="D15" s="42"/>
      <c r="E15" s="6" t="s">
        <v>5</v>
      </c>
      <c r="F15" s="6" t="s">
        <v>7</v>
      </c>
      <c r="G15" s="14" t="s">
        <v>8</v>
      </c>
      <c r="H15" s="13" t="s">
        <v>22</v>
      </c>
      <c r="I15" s="13" t="s">
        <v>23</v>
      </c>
      <c r="J15" s="44" t="s">
        <v>15</v>
      </c>
      <c r="K15" s="42" t="s">
        <v>11</v>
      </c>
      <c r="L15" s="42" t="s">
        <v>12</v>
      </c>
      <c r="M15" s="42" t="s">
        <v>13</v>
      </c>
      <c r="N15" s="42" t="s">
        <v>9</v>
      </c>
      <c r="O15" s="41" t="s">
        <v>10</v>
      </c>
    </row>
    <row r="16" spans="1:15" s="8" customFormat="1" ht="30" x14ac:dyDescent="0.25">
      <c r="A16" s="42"/>
      <c r="B16" s="43"/>
      <c r="C16" s="7" t="s">
        <v>3</v>
      </c>
      <c r="D16" s="7" t="s">
        <v>4</v>
      </c>
      <c r="E16" s="6" t="s">
        <v>6</v>
      </c>
      <c r="F16" s="6" t="s">
        <v>6</v>
      </c>
      <c r="G16" s="14" t="s">
        <v>6</v>
      </c>
      <c r="H16" s="14" t="s">
        <v>6</v>
      </c>
      <c r="I16" s="6" t="s">
        <v>6</v>
      </c>
      <c r="J16" s="45"/>
      <c r="K16" s="42"/>
      <c r="L16" s="42"/>
      <c r="M16" s="42"/>
      <c r="N16" s="42"/>
      <c r="O16" s="41"/>
    </row>
    <row r="17" spans="1:17" s="8" customFormat="1" ht="96" customHeight="1" x14ac:dyDescent="0.25">
      <c r="A17" s="33">
        <v>1</v>
      </c>
      <c r="B17" s="34" t="s">
        <v>27</v>
      </c>
      <c r="C17" s="28" t="s">
        <v>25</v>
      </c>
      <c r="D17" s="19">
        <v>152</v>
      </c>
      <c r="E17" s="13">
        <v>242</v>
      </c>
      <c r="F17" s="13">
        <v>220</v>
      </c>
      <c r="G17" s="13">
        <v>237.6</v>
      </c>
      <c r="H17" s="13"/>
      <c r="I17" s="13"/>
      <c r="J17" s="37">
        <f>AVERAGE(E17:I17)</f>
        <v>233.20000000000002</v>
      </c>
      <c r="K17" s="17">
        <f>COUNT(E17:I17)</f>
        <v>3</v>
      </c>
      <c r="L17" s="17">
        <f>STDEV(E17:I17)</f>
        <v>11.641305768684198</v>
      </c>
      <c r="M17" s="17">
        <f t="shared" ref="M17:M25" si="0">L17/J17*100</f>
        <v>4.991983605782246</v>
      </c>
      <c r="N17" s="17" t="str">
        <f t="shared" ref="N17:N25" si="1">IF(M17&lt;33,"ОДНОРОДНЫЕ","НЕОДНОРОДНЫЕ")</f>
        <v>ОДНОРОДНЫЕ</v>
      </c>
      <c r="O17" s="16">
        <f>D17*J17</f>
        <v>35446.400000000001</v>
      </c>
    </row>
    <row r="18" spans="1:17" s="8" customFormat="1" ht="80.25" customHeight="1" x14ac:dyDescent="0.25">
      <c r="A18" s="33">
        <v>2</v>
      </c>
      <c r="B18" s="34" t="s">
        <v>28</v>
      </c>
      <c r="C18" s="28" t="s">
        <v>26</v>
      </c>
      <c r="D18" s="19">
        <v>138</v>
      </c>
      <c r="E18" s="13">
        <v>409.5</v>
      </c>
      <c r="F18" s="13">
        <v>390</v>
      </c>
      <c r="G18" s="13">
        <v>417.3</v>
      </c>
      <c r="H18" s="13"/>
      <c r="I18" s="13"/>
      <c r="J18" s="37">
        <f>AVERAGE(E18:I18)</f>
        <v>405.59999999999997</v>
      </c>
      <c r="K18" s="17">
        <f>COUNT(E18:I18)</f>
        <v>3</v>
      </c>
      <c r="L18" s="17">
        <f>STDEV(E18:I18)</f>
        <v>14.061649974309564</v>
      </c>
      <c r="M18" s="25">
        <f t="shared" si="0"/>
        <v>3.4668762264076838</v>
      </c>
      <c r="N18" s="25" t="str">
        <f t="shared" si="1"/>
        <v>ОДНОРОДНЫЕ</v>
      </c>
      <c r="O18" s="16">
        <f>D18*J18</f>
        <v>55972.799999999996</v>
      </c>
    </row>
    <row r="19" spans="1:17" s="8" customFormat="1" ht="48" hidden="1" customHeight="1" x14ac:dyDescent="0.25">
      <c r="A19" s="33"/>
      <c r="B19" s="34"/>
      <c r="C19" s="28" t="s">
        <v>25</v>
      </c>
      <c r="D19" s="19">
        <v>400</v>
      </c>
      <c r="E19" s="13"/>
      <c r="F19" s="13"/>
      <c r="G19" s="13"/>
      <c r="H19" s="13"/>
      <c r="I19" s="13"/>
      <c r="J19" s="37" t="e">
        <f>AVERAGE(E19:I19)</f>
        <v>#DIV/0!</v>
      </c>
      <c r="K19" s="22">
        <f>COUNT(E19:I19)</f>
        <v>0</v>
      </c>
      <c r="L19" s="22" t="e">
        <f>STDEV(E19:I19)</f>
        <v>#DIV/0!</v>
      </c>
      <c r="M19" s="25" t="e">
        <f t="shared" si="0"/>
        <v>#DIV/0!</v>
      </c>
      <c r="N19" s="25" t="e">
        <f t="shared" si="1"/>
        <v>#DIV/0!</v>
      </c>
      <c r="O19" s="21" t="e">
        <f>D19*J19</f>
        <v>#DIV/0!</v>
      </c>
    </row>
    <row r="20" spans="1:17" s="8" customFormat="1" ht="58.5" hidden="1" customHeight="1" x14ac:dyDescent="0.25">
      <c r="A20" s="33"/>
      <c r="B20" s="34"/>
      <c r="C20" s="28" t="s">
        <v>25</v>
      </c>
      <c r="D20" s="19">
        <v>30</v>
      </c>
      <c r="E20" s="13"/>
      <c r="F20" s="13"/>
      <c r="G20" s="13"/>
      <c r="H20" s="13"/>
      <c r="I20" s="13"/>
      <c r="J20" s="37" t="e">
        <f>AVERAGE(E20:I20)</f>
        <v>#DIV/0!</v>
      </c>
      <c r="K20" s="22">
        <f>COUNT(E20:I20)</f>
        <v>0</v>
      </c>
      <c r="L20" s="22" t="e">
        <f>STDEV(E20:I20)</f>
        <v>#DIV/0!</v>
      </c>
      <c r="M20" s="25" t="e">
        <f t="shared" si="0"/>
        <v>#DIV/0!</v>
      </c>
      <c r="N20" s="25" t="e">
        <f t="shared" si="1"/>
        <v>#DIV/0!</v>
      </c>
      <c r="O20" s="21" t="e">
        <f>D20*J20</f>
        <v>#DIV/0!</v>
      </c>
    </row>
    <row r="21" spans="1:17" s="8" customFormat="1" ht="60.75" hidden="1" customHeight="1" x14ac:dyDescent="0.25">
      <c r="A21" s="33"/>
      <c r="B21" s="35"/>
      <c r="C21" s="28" t="s">
        <v>25</v>
      </c>
      <c r="D21" s="19"/>
      <c r="E21" s="13"/>
      <c r="F21" s="13"/>
      <c r="G21" s="13"/>
      <c r="H21" s="13"/>
      <c r="I21" s="13"/>
      <c r="J21" s="21" t="e">
        <f>AVERAGE(E21:I21)</f>
        <v>#DIV/0!</v>
      </c>
      <c r="K21" s="22">
        <f>COUNT(E21:I21)</f>
        <v>0</v>
      </c>
      <c r="L21" s="22" t="e">
        <f>STDEV(E21:I21)</f>
        <v>#DIV/0!</v>
      </c>
      <c r="M21" s="25" t="e">
        <f t="shared" si="0"/>
        <v>#DIV/0!</v>
      </c>
      <c r="N21" s="25" t="e">
        <f t="shared" si="1"/>
        <v>#DIV/0!</v>
      </c>
      <c r="O21" s="21" t="e">
        <f>D21*J21</f>
        <v>#DIV/0!</v>
      </c>
    </row>
    <row r="22" spans="1:17" s="8" customFormat="1" ht="63" hidden="1" customHeight="1" x14ac:dyDescent="0.25">
      <c r="A22" s="33"/>
      <c r="B22" s="34"/>
      <c r="C22" s="28" t="s">
        <v>26</v>
      </c>
      <c r="D22" s="19"/>
      <c r="E22" s="13"/>
      <c r="F22" s="13"/>
      <c r="G22" s="13"/>
      <c r="H22" s="13"/>
      <c r="I22" s="13"/>
      <c r="J22" s="24" t="e">
        <f>AVERAGE(E22:I22)</f>
        <v>#DIV/0!</v>
      </c>
      <c r="K22" s="23">
        <f>COUNT(E22:I22)</f>
        <v>0</v>
      </c>
      <c r="L22" s="23" t="e">
        <f>STDEV(E22:I22)</f>
        <v>#DIV/0!</v>
      </c>
      <c r="M22" s="25" t="e">
        <f t="shared" si="0"/>
        <v>#DIV/0!</v>
      </c>
      <c r="N22" s="25" t="e">
        <f t="shared" si="1"/>
        <v>#DIV/0!</v>
      </c>
      <c r="O22" s="24" t="e">
        <f>D22*J22</f>
        <v>#DIV/0!</v>
      </c>
    </row>
    <row r="23" spans="1:17" s="8" customFormat="1" ht="52.5" hidden="1" customHeight="1" x14ac:dyDescent="0.25">
      <c r="A23" s="25"/>
      <c r="B23" s="36"/>
      <c r="C23" s="19" t="s">
        <v>25</v>
      </c>
      <c r="D23" s="19"/>
      <c r="E23" s="13"/>
      <c r="F23" s="13"/>
      <c r="G23" s="13"/>
      <c r="H23" s="13"/>
      <c r="I23" s="13"/>
      <c r="J23" s="26" t="e">
        <f>AVERAGE(E23:I23)</f>
        <v>#DIV/0!</v>
      </c>
      <c r="K23" s="25">
        <f>COUNT(E23:I23)</f>
        <v>0</v>
      </c>
      <c r="L23" s="25" t="e">
        <f>STDEV(E23:I23)</f>
        <v>#DIV/0!</v>
      </c>
      <c r="M23" s="25" t="e">
        <f t="shared" si="0"/>
        <v>#DIV/0!</v>
      </c>
      <c r="N23" s="25" t="e">
        <f t="shared" si="1"/>
        <v>#DIV/0!</v>
      </c>
      <c r="O23" s="26" t="e">
        <f>D23*J23</f>
        <v>#DIV/0!</v>
      </c>
    </row>
    <row r="24" spans="1:17" s="8" customFormat="1" ht="51.75" hidden="1" customHeight="1" x14ac:dyDescent="0.25">
      <c r="A24" s="25"/>
      <c r="B24" s="32"/>
      <c r="C24" s="19" t="s">
        <v>25</v>
      </c>
      <c r="D24" s="19"/>
      <c r="E24" s="13"/>
      <c r="F24" s="13"/>
      <c r="G24" s="13"/>
      <c r="H24" s="13"/>
      <c r="I24" s="13"/>
      <c r="J24" s="26" t="e">
        <f>AVERAGE(E24:I24)</f>
        <v>#DIV/0!</v>
      </c>
      <c r="K24" s="25">
        <f>COUNT(E24:I24)</f>
        <v>0</v>
      </c>
      <c r="L24" s="25" t="e">
        <f>STDEV(E24:I24)</f>
        <v>#DIV/0!</v>
      </c>
      <c r="M24" s="25" t="e">
        <f t="shared" si="0"/>
        <v>#DIV/0!</v>
      </c>
      <c r="N24" s="25" t="e">
        <f t="shared" si="1"/>
        <v>#DIV/0!</v>
      </c>
      <c r="O24" s="26" t="e">
        <f>D24*J24</f>
        <v>#DIV/0!</v>
      </c>
    </row>
    <row r="25" spans="1:17" s="8" customFormat="1" ht="51.75" hidden="1" customHeight="1" x14ac:dyDescent="0.25">
      <c r="A25" s="27"/>
      <c r="B25" s="29"/>
      <c r="C25" s="28" t="s">
        <v>25</v>
      </c>
      <c r="D25" s="19"/>
      <c r="E25" s="13"/>
      <c r="F25" s="13"/>
      <c r="G25" s="13"/>
      <c r="H25" s="13"/>
      <c r="I25" s="13"/>
      <c r="J25" s="26" t="e">
        <f>AVERAGE(E25:I25)</f>
        <v>#DIV/0!</v>
      </c>
      <c r="K25" s="25">
        <f>COUNT(E25:I25)</f>
        <v>0</v>
      </c>
      <c r="L25" s="25" t="e">
        <f>STDEV(E25:I25)</f>
        <v>#DIV/0!</v>
      </c>
      <c r="M25" s="25" t="e">
        <f t="shared" si="0"/>
        <v>#DIV/0!</v>
      </c>
      <c r="N25" s="25" t="e">
        <f t="shared" si="1"/>
        <v>#DIV/0!</v>
      </c>
      <c r="O25" s="26" t="e">
        <f>D25*J25</f>
        <v>#DIV/0!</v>
      </c>
    </row>
    <row r="26" spans="1:17" s="10" customForma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7" s="10" customFormat="1" ht="14.45" customHeight="1" x14ac:dyDescent="0.25">
      <c r="A27" s="49" t="s">
        <v>38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1"/>
      <c r="Q27" s="51"/>
    </row>
    <row r="28" spans="1:17" s="10" customFormat="1" ht="18.7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1"/>
      <c r="Q28" s="51"/>
    </row>
    <row r="29" spans="1:17" s="10" customFormat="1" ht="15" customHeight="1" x14ac:dyDescent="0.25">
      <c r="A29" s="52" t="s">
        <v>24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</row>
    <row r="30" spans="1:17" s="20" customFormat="1" ht="18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3"/>
    </row>
    <row r="32" spans="1:17" x14ac:dyDescent="0.25">
      <c r="A32" s="52" t="s">
        <v>39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</sheetData>
  <mergeCells count="16">
    <mergeCell ref="A27:O28"/>
    <mergeCell ref="A29:O30"/>
    <mergeCell ref="A32:O32"/>
    <mergeCell ref="A14:B14"/>
    <mergeCell ref="C14:D14"/>
    <mergeCell ref="N15:N16"/>
    <mergeCell ref="C15:D15"/>
    <mergeCell ref="L15:L16"/>
    <mergeCell ref="M15:M16"/>
    <mergeCell ref="L11:M11"/>
    <mergeCell ref="B12:N12"/>
    <mergeCell ref="O15:O16"/>
    <mergeCell ref="A15:A16"/>
    <mergeCell ref="B15:B16"/>
    <mergeCell ref="J15:J16"/>
    <mergeCell ref="K15:K16"/>
  </mergeCells>
  <conditionalFormatting sqref="N17:N25">
    <cfRule type="containsText" dxfId="5" priority="10" operator="containsText" text="НЕ">
      <formula>NOT(ISERROR(SEARCH("НЕ",N17)))</formula>
    </cfRule>
    <cfRule type="containsText" dxfId="4" priority="11" operator="containsText" text="ОДНОРОДНЫЕ">
      <formula>NOT(ISERROR(SEARCH("ОДНОРОДНЫЕ",N17)))</formula>
    </cfRule>
    <cfRule type="containsText" dxfId="3" priority="12" operator="containsText" text="НЕОДНОРОДНЫЕ">
      <formula>NOT(ISERROR(SEARCH("НЕОДНОРОДНЫЕ",N17)))</formula>
    </cfRule>
  </conditionalFormatting>
  <conditionalFormatting sqref="N17:N25">
    <cfRule type="containsText" dxfId="2" priority="7" operator="containsText" text="НЕОДНОРОДНЫЕ">
      <formula>NOT(ISERROR(SEARCH("НЕОДНОРОДНЫЕ",N17)))</formula>
    </cfRule>
    <cfRule type="containsText" dxfId="1" priority="8" operator="containsText" text="ОДНОРОДНЫЕ">
      <formula>NOT(ISERROR(SEARCH("ОДНОРОДНЫЕ",N17)))</formula>
    </cfRule>
    <cfRule type="containsText" dxfId="0" priority="9" operator="containsText" text="НЕОДНОРОДНЫЕ">
      <formula>NOT(ISERROR(SEARCH("НЕОДНОРОДНЫЕ",N17)))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2022-07-06T07:07:18Z</dcterms:modified>
</cp:coreProperties>
</file>