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  <sheet name="Лист2" sheetId="2" r:id="rId3"/>
    <sheet name="Лист4" sheetId="4" r:id="rId4"/>
  </sheets>
  <calcPr calcId="144525"/>
</workbook>
</file>

<file path=xl/calcChain.xml><?xml version="1.0" encoding="utf-8"?>
<calcChain xmlns="http://schemas.openxmlformats.org/spreadsheetml/2006/main">
  <c r="N22" i="1" l="1"/>
  <c r="N23" i="1"/>
  <c r="O23" i="1" s="1"/>
  <c r="P23" i="1" s="1"/>
  <c r="N24" i="1"/>
  <c r="O24" i="1" s="1"/>
  <c r="P24" i="1" s="1"/>
  <c r="N25" i="1"/>
  <c r="N26" i="1"/>
  <c r="N27" i="1"/>
  <c r="N28" i="1"/>
  <c r="N29" i="1"/>
  <c r="N30" i="1"/>
  <c r="N31" i="1"/>
  <c r="N32" i="1"/>
  <c r="N33" i="1"/>
  <c r="N34" i="1"/>
  <c r="O34" i="1" s="1"/>
  <c r="P34" i="1" s="1"/>
  <c r="N35" i="1"/>
  <c r="O35" i="1" s="1"/>
  <c r="P35" i="1" s="1"/>
  <c r="N36" i="1"/>
  <c r="O36" i="1" s="1"/>
  <c r="P36" i="1" s="1"/>
  <c r="N37" i="1"/>
  <c r="O37" i="1" s="1"/>
  <c r="P37" i="1" s="1"/>
  <c r="N38" i="1"/>
  <c r="O38" i="1" s="1"/>
  <c r="P38" i="1" s="1"/>
  <c r="N39" i="1"/>
  <c r="O39" i="1" s="1"/>
  <c r="P39" i="1" s="1"/>
  <c r="N40" i="1"/>
  <c r="O40" i="1" s="1"/>
  <c r="P40" i="1" s="1"/>
  <c r="N41" i="1"/>
  <c r="O41" i="1" s="1"/>
  <c r="P41" i="1" s="1"/>
  <c r="N42" i="1"/>
  <c r="O42" i="1" s="1"/>
  <c r="P42" i="1" s="1"/>
  <c r="N43" i="1"/>
  <c r="O43" i="1" s="1"/>
  <c r="P43" i="1" s="1"/>
  <c r="N44" i="1"/>
  <c r="N45" i="1"/>
  <c r="O45" i="1" s="1"/>
  <c r="P45" i="1" s="1"/>
  <c r="N46" i="1"/>
  <c r="O46" i="1" s="1"/>
  <c r="P46" i="1" s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L22" i="1"/>
  <c r="Q22" i="1" s="1"/>
  <c r="L23" i="1"/>
  <c r="Q23" i="1" s="1"/>
  <c r="L24" i="1"/>
  <c r="Q24" i="1" s="1"/>
  <c r="L25" i="1"/>
  <c r="Q25" i="1" s="1"/>
  <c r="L26" i="1"/>
  <c r="Q26" i="1" s="1"/>
  <c r="L27" i="1"/>
  <c r="L28" i="1"/>
  <c r="O28" i="1" s="1"/>
  <c r="P28" i="1" s="1"/>
  <c r="Q28" i="1"/>
  <c r="L29" i="1"/>
  <c r="L30" i="1"/>
  <c r="Q30" i="1" s="1"/>
  <c r="L31" i="1"/>
  <c r="Q31" i="1" s="1"/>
  <c r="L32" i="1"/>
  <c r="Q32" i="1" s="1"/>
  <c r="L33" i="1"/>
  <c r="Q33" i="1" s="1"/>
  <c r="L34" i="1"/>
  <c r="Q34" i="1" s="1"/>
  <c r="L35" i="1"/>
  <c r="Q35" i="1" s="1"/>
  <c r="L36" i="1"/>
  <c r="Q36" i="1" s="1"/>
  <c r="L37" i="1"/>
  <c r="Q37" i="1" s="1"/>
  <c r="L38" i="1"/>
  <c r="Q38" i="1" s="1"/>
  <c r="L39" i="1"/>
  <c r="Q39" i="1" s="1"/>
  <c r="L40" i="1"/>
  <c r="Q40" i="1" s="1"/>
  <c r="L41" i="1"/>
  <c r="Q41" i="1" s="1"/>
  <c r="L42" i="1"/>
  <c r="Q42" i="1" s="1"/>
  <c r="L43" i="1"/>
  <c r="Q43" i="1" s="1"/>
  <c r="L44" i="1"/>
  <c r="Q44" i="1" s="1"/>
  <c r="L45" i="1"/>
  <c r="Q45" i="1" s="1"/>
  <c r="L46" i="1"/>
  <c r="Q46" i="1" s="1"/>
  <c r="N21" i="1"/>
  <c r="O21" i="1" s="1"/>
  <c r="P21" i="1" s="1"/>
  <c r="M21" i="1"/>
  <c r="L21" i="1"/>
  <c r="Q21" i="1" s="1"/>
  <c r="O30" i="1"/>
  <c r="P30" i="1" s="1"/>
  <c r="O26" i="1"/>
  <c r="P26" i="1" s="1"/>
  <c r="O22" i="1"/>
  <c r="P22" i="1" s="1"/>
  <c r="O32" i="1"/>
  <c r="P32" i="1" s="1"/>
  <c r="O31" i="1"/>
  <c r="P31" i="1" s="1"/>
  <c r="O29" i="1"/>
  <c r="P29" i="1" s="1"/>
  <c r="Q29" i="1"/>
  <c r="O27" i="1"/>
  <c r="P27" i="1" s="1"/>
  <c r="Q27" i="1"/>
  <c r="O33" i="1"/>
  <c r="P33" i="1"/>
  <c r="O25" i="1"/>
  <c r="P25" i="1"/>
  <c r="O44" i="1"/>
  <c r="P44" i="1"/>
  <c r="C18" i="1" l="1"/>
</calcChain>
</file>

<file path=xl/sharedStrings.xml><?xml version="1.0" encoding="utf-8"?>
<sst xmlns="http://schemas.openxmlformats.org/spreadsheetml/2006/main" count="89" uniqueCount="58">
  <si>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</si>
  <si>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</si>
  <si>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</si>
  <si>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</si>
  <si>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</si>
  <si>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</si>
  <si>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</si>
  <si>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</si>
  <si>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</si>
  <si>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</si>
  <si>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</si>
  <si>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</si>
  <si>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</si>
  <si>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</si>
  <si>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</si>
  <si>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</si>
  <si>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</si>
  <si>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</si>
  <si>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</si>
  <si>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</si>
  <si>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</si>
  <si>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</si>
  <si>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</si>
  <si>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</si>
  <si>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</si>
  <si>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>Источник №6</t>
  </si>
  <si>
    <t>Источник №7</t>
  </si>
  <si>
    <t>шт.</t>
  </si>
  <si>
    <t>Калия хлорид конц. для приготовления р-ра д/инф 40 мг/мл, 100 мл №1</t>
  </si>
  <si>
    <t>Декстран [ср. мол. масса 35000-45000] р-р д/инф. 10%  -200 мл №1</t>
  </si>
  <si>
    <t>Эпоэтин альфа  р-р для в/в и п/к введения 10000 МЕ, 0,25 мл (2500 МЕ) - шприц №6</t>
  </si>
  <si>
    <t>Транексамовая кислота  р-р для в/в введения 50 мг/мл 5 мл-  ампулы №10</t>
  </si>
  <si>
    <t>Транексамовая кислота таблетки 250 мг №30</t>
  </si>
  <si>
    <t>КП вх.2869-06/22 от 21.06.2022</t>
  </si>
  <si>
    <t>КП вх.2870-06/22 от 21.06.2022</t>
  </si>
  <si>
    <t>КП вх.2871-06/22 от 21.06.2022</t>
  </si>
  <si>
    <t>КП вх.2893-06/22 от 22.06.2022</t>
  </si>
  <si>
    <t>КП вх.2894-06/22 от 22.06.2022</t>
  </si>
  <si>
    <t>КП вх.2895-06/22 от 22.06.2022</t>
  </si>
  <si>
    <t>Натрия хлорид р-р для инфузий,  0,9%, 100мл, №1</t>
  </si>
  <si>
    <t>Натрия хлорид р-р для инфузий,  0,9%, 250мл, №1</t>
  </si>
  <si>
    <t>Натрия хлорид р-р для инфузий,  0,9%, 500мл,№1</t>
  </si>
  <si>
    <t>Декстроза  р-р для инфузий 20%, 500 мл,  №1</t>
  </si>
  <si>
    <t>Натрия хлорид растворитель для приготовления лекар. форм для инъекций   0,9%, 10мл - ампулы  №10</t>
  </si>
  <si>
    <t>Декстроза р-р для в/в  введения  400 мг/мл, 10мл - ампулы №10</t>
  </si>
  <si>
    <t>Эноксапарин натрия р-р для инъекций 6000 анти-Ха МЕ/0,6мл –шприцы  №1</t>
  </si>
  <si>
    <t>Эноксапарин натрия р-р для инъекций 8000 анти-Ха МЕ/0,8мл –шприцы  №1</t>
  </si>
  <si>
    <t>Маннитол  р-р д/инф. 150мг/мл, 250 мл,  №1</t>
  </si>
  <si>
    <t>Магния сульфат р-р для в/в введения  250 мг/мл, 10мл - ампулы №10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</si>
  <si>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</si>
  <si>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</si>
  <si>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</si>
  <si>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</si>
  <si>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</si>
  <si>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</si>
  <si>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Начальная (максимальная) цена договора устанавливается в размере 1 488 195 (один миллион четыреста восемьдесят восемь тысяч сто девяносто пять) рублей 46 копеек.</t>
  </si>
  <si>
    <t>№ 124-22</t>
  </si>
  <si>
    <t>на поставку лекарственных препаратов, влияющих на кроветворение и кровь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</si>
</sst>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2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2" fontId="1" fillId="0" borderId="0" xfId="0" applyNumberFormat="1" applyFont="1" applyFill="1" applyAlignment="1">
      <alignment horizontal="center" vertical="center" wrapText="1"/>
    </xf>
    <xf numFmtId="17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Fill="1" applyAlignment="1">
      <alignment horizontal="center" vertical="center" wrapText="1"/>
    </xf>
    <xf numFmtId="172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72" fontId="8" fillId="0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right" indent="15"/>
    </xf>
    <xf numFmtId="0" fontId="9" fillId="0" borderId="0" xfId="0" applyFont="1" applyAlignment="1">
      <alignment horizontal="right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2" fontId="8" fillId="0" borderId="1" xfId="0" applyNumberFormat="1" applyFont="1" applyFill="1" applyBorder="1" applyAlignment="1">
      <alignment horizontal="center" vertical="center" wrapText="1"/>
    </xf>
    <xf numFmtId="172" fontId="8" fillId="2" borderId="3" xfId="0" applyNumberFormat="1" applyFont="1" applyFill="1" applyBorder="1" applyAlignment="1">
      <alignment horizontal="center" vertical="center" wrapText="1"/>
    </xf>
    <xf numFmtId="172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2" fontId="8" fillId="0" borderId="4" xfId="0" applyNumberFormat="1" applyFont="1" applyFill="1" applyBorder="1" applyAlignment="1">
      <alignment horizontal="center" vertical="center" wrapText="1"/>
    </xf>
    <xf numFmtId="172" fontId="8" fillId="0" borderId="3" xfId="0" applyNumberFormat="1" applyFont="1" applyFill="1" applyBorder="1" applyAlignment="1">
      <alignment horizontal="center" vertical="center" wrapText="1"/>
    </xf>
    <xf numFmtId="172" fontId="8" fillId="0" borderId="5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172" fontId="7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6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zoomScale="85" zoomScaleNormal="85" zoomScaleSheetLayoutView="84" zoomScalePageLayoutView="70" workbookViewId="0">
      <selection activeCell="Q4" sqref="Q4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7109375" style="3" customWidth="1"/>
    <col min="6" max="6" width="14.28515625" style="3" customWidth="1"/>
    <col min="7" max="7" width="13.85546875" style="3" customWidth="1"/>
    <col min="8" max="8" width="13.5703125" style="3" customWidth="1"/>
    <col min="9" max="9" width="13.140625" style="3" customWidth="1"/>
    <col min="10" max="10" width="13.42578125" style="3" customWidth="1"/>
    <col min="11" max="11" width="11.7109375" style="3" customWidth="1"/>
    <col min="12" max="12" width="13.7109375" style="3" customWidth="1"/>
    <col min="13" max="13" width="9.42578125" style="2" customWidth="1"/>
    <col min="14" max="14" width="12.5703125" style="2" customWidth="1"/>
    <col min="15" max="15" width="10.28515625" style="2" customWidth="1"/>
    <col min="16" max="16" width="14.28515625" style="2" customWidth="1"/>
    <col min="17" max="17" width="13.28515625" style="3" customWidth="1"/>
    <col min="18" max="16384" width="9.140625" style="1"/>
  </cols>
  <sheetData>
    <row r="1" spans="1:17" x14ac:dyDescent="0.25">
      <c r="A1" s="7"/>
      <c r="B1" s="7"/>
      <c r="C1" s="7"/>
      <c r="D1" s="7"/>
      <c r="M1" s="7"/>
      <c r="N1" s="7"/>
      <c r="O1" s="7"/>
      <c r="P1" s="7"/>
      <c r="Q1" s="41" t="s">
        <v>49</v>
      </c>
    </row>
    <row r="2" spans="1:17" x14ac:dyDescent="0.25">
      <c r="A2" s="7"/>
      <c r="B2" s="7"/>
      <c r="C2" s="7"/>
      <c r="D2" s="7"/>
      <c r="M2" s="7"/>
      <c r="N2" s="7"/>
      <c r="O2" s="7"/>
      <c r="P2" s="7"/>
      <c r="Q2" s="41" t="s">
        <v>50</v>
      </c>
    </row>
    <row r="3" spans="1:17" x14ac:dyDescent="0.25">
      <c r="A3" s="7"/>
      <c r="B3" s="7"/>
      <c r="C3" s="7"/>
      <c r="D3" s="7"/>
      <c r="M3" s="7"/>
      <c r="N3" s="7"/>
      <c r="O3" s="7"/>
      <c r="P3" s="7"/>
      <c r="Q3" s="41" t="s">
        <v>57</v>
      </c>
    </row>
    <row r="4" spans="1:17" x14ac:dyDescent="0.25">
      <c r="A4" s="7"/>
      <c r="B4" s="7"/>
      <c r="C4" s="7"/>
      <c r="D4" s="7"/>
      <c r="M4" s="7"/>
      <c r="N4" s="7"/>
      <c r="O4" s="7"/>
      <c r="P4" s="7"/>
      <c r="Q4" s="41" t="s">
        <v>51</v>
      </c>
    </row>
    <row r="5" spans="1:17" x14ac:dyDescent="0.25">
      <c r="A5" s="7"/>
      <c r="B5" s="7"/>
      <c r="C5" s="7"/>
      <c r="D5" s="7"/>
      <c r="M5" s="7"/>
      <c r="N5" s="7"/>
      <c r="O5" s="7"/>
      <c r="P5" s="7"/>
      <c r="Q5" s="41" t="s">
        <v>52</v>
      </c>
    </row>
    <row r="6" spans="1:17" x14ac:dyDescent="0.25">
      <c r="A6" s="7"/>
      <c r="B6" s="7"/>
      <c r="C6" s="7"/>
      <c r="D6" s="7"/>
      <c r="M6" s="7"/>
      <c r="N6" s="7"/>
      <c r="O6" s="7"/>
      <c r="P6" s="7"/>
      <c r="Q6" s="41" t="s">
        <v>56</v>
      </c>
    </row>
    <row r="7" spans="1:17" hidden="1" x14ac:dyDescent="0.25">
      <c r="A7" s="14"/>
      <c r="B7" s="14"/>
      <c r="C7" s="14"/>
      <c r="D7" s="14"/>
      <c r="E7" s="15"/>
      <c r="F7" s="15"/>
      <c r="G7" s="15"/>
      <c r="H7" s="15"/>
      <c r="I7" s="15"/>
      <c r="J7" s="15"/>
      <c r="K7" s="15"/>
      <c r="L7" s="15"/>
      <c r="M7" s="14"/>
      <c r="N7" s="14"/>
      <c r="O7" s="14"/>
      <c r="P7" s="14"/>
      <c r="Q7" s="15"/>
    </row>
    <row r="8" spans="1:17" x14ac:dyDescent="0.25">
      <c r="A8" s="16"/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6"/>
      <c r="N8" s="16"/>
      <c r="O8" s="16"/>
      <c r="P8" s="16"/>
      <c r="Q8" s="17"/>
    </row>
    <row r="9" spans="1:17" s="5" customFormat="1" x14ac:dyDescent="0.2">
      <c r="A9" s="16"/>
      <c r="B9" s="16"/>
      <c r="C9" s="16"/>
      <c r="D9" s="16"/>
      <c r="E9" s="17"/>
      <c r="F9" s="17"/>
      <c r="G9" s="17"/>
      <c r="H9" s="17"/>
      <c r="I9" s="17"/>
      <c r="J9" s="17"/>
      <c r="K9" s="17"/>
      <c r="L9" s="17"/>
      <c r="M9" s="16"/>
      <c r="N9" s="16"/>
      <c r="O9" s="16"/>
      <c r="P9" s="16"/>
      <c r="Q9" s="18" t="s">
        <v>16</v>
      </c>
    </row>
    <row r="10" spans="1:17" s="5" customFormat="1" x14ac:dyDescent="0.2">
      <c r="A10" s="16"/>
      <c r="B10" s="16"/>
      <c r="C10" s="16"/>
      <c r="D10" s="16"/>
      <c r="E10" s="17"/>
      <c r="F10" s="17"/>
      <c r="G10" s="17"/>
      <c r="H10" s="17"/>
      <c r="I10" s="17"/>
      <c r="J10" s="17"/>
      <c r="K10" s="17"/>
      <c r="L10" s="17"/>
      <c r="M10" s="16"/>
      <c r="N10" s="16"/>
      <c r="O10" s="16"/>
      <c r="P10" s="16"/>
      <c r="Q10" s="19" t="s">
        <v>21</v>
      </c>
    </row>
    <row r="11" spans="1:17" s="5" customFormat="1" x14ac:dyDescent="0.2">
      <c r="A11" s="16"/>
      <c r="B11" s="16"/>
      <c r="C11" s="16"/>
      <c r="D11" s="16"/>
      <c r="E11" s="17"/>
      <c r="F11" s="17"/>
      <c r="G11" s="17"/>
      <c r="H11" s="17"/>
      <c r="I11" s="17"/>
      <c r="J11" s="17"/>
      <c r="K11" s="17"/>
      <c r="L11" s="17"/>
      <c r="M11" s="16"/>
      <c r="N11" s="16"/>
      <c r="O11" s="16"/>
      <c r="P11" s="16"/>
      <c r="Q11" s="19" t="s">
        <v>17</v>
      </c>
    </row>
    <row r="12" spans="1:17" s="5" customFormat="1" x14ac:dyDescent="0.25">
      <c r="A12" s="16"/>
      <c r="B12" s="16"/>
      <c r="C12" s="16"/>
      <c r="D12" s="16"/>
      <c r="E12" s="17"/>
      <c r="F12" s="17"/>
      <c r="G12" s="17"/>
      <c r="H12" s="17"/>
      <c r="I12" s="17"/>
      <c r="J12" s="17"/>
      <c r="K12" s="17"/>
      <c r="L12" s="17"/>
      <c r="M12" s="16"/>
      <c r="N12" s="16"/>
      <c r="O12" s="16"/>
      <c r="P12" s="16"/>
      <c r="Q12" s="17"/>
    </row>
    <row r="13" spans="1:17" s="5" customFormat="1" ht="28.9" customHeight="1" x14ac:dyDescent="0.25">
      <c r="A13" s="16"/>
      <c r="B13" s="16"/>
      <c r="C13" s="16"/>
      <c r="D13" s="16"/>
      <c r="E13" s="17"/>
      <c r="F13" s="17"/>
      <c r="G13" s="17"/>
      <c r="H13" s="17"/>
      <c r="I13" s="17"/>
      <c r="J13" s="17"/>
      <c r="K13" s="17"/>
      <c r="L13" s="17"/>
      <c r="M13" s="16"/>
      <c r="N13" s="20" t="s">
        <v>20</v>
      </c>
      <c r="O13" s="20"/>
      <c r="P13" s="16"/>
      <c r="Q13" s="17" t="s">
        <v>18</v>
      </c>
    </row>
    <row r="14" spans="1:17" x14ac:dyDescent="0.25">
      <c r="A14" s="16"/>
      <c r="B14" s="16"/>
      <c r="C14" s="16"/>
      <c r="D14" s="16"/>
      <c r="E14" s="17"/>
      <c r="F14" s="17"/>
      <c r="G14" s="17"/>
      <c r="H14" s="17"/>
      <c r="I14" s="17"/>
      <c r="J14" s="17"/>
      <c r="K14" s="17"/>
      <c r="L14" s="17"/>
      <c r="M14" s="16"/>
      <c r="N14" s="16"/>
      <c r="O14" s="16"/>
      <c r="P14" s="16"/>
      <c r="Q14" s="17"/>
    </row>
    <row r="15" spans="1:17" x14ac:dyDescent="0.25">
      <c r="A15" s="16"/>
      <c r="B15" s="20" t="s">
        <v>19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7"/>
    </row>
    <row r="16" spans="1:17" hidden="1" x14ac:dyDescent="0.2">
      <c r="A16" s="16"/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16"/>
      <c r="N16" s="16"/>
      <c r="O16" s="16"/>
      <c r="P16" s="16"/>
      <c r="Q16" s="17"/>
    </row>
    <row r="17" spans="1:17" x14ac:dyDescent="0.25">
      <c r="A17" s="16"/>
      <c r="B17" s="16"/>
      <c r="C17" s="16"/>
      <c r="D17" s="16"/>
      <c r="E17" s="17"/>
      <c r="F17" s="17"/>
      <c r="G17" s="17"/>
      <c r="H17" s="17"/>
      <c r="I17" s="17"/>
      <c r="J17" s="17"/>
      <c r="K17" s="17"/>
      <c r="L17" s="17"/>
      <c r="M17" s="16"/>
      <c r="N17" s="16"/>
      <c r="O17" s="16"/>
      <c r="P17" s="16"/>
      <c r="Q17" s="17"/>
    </row>
    <row r="18" spans="1:17" s="4" customFormat="1" ht="51.75" customHeight="1" x14ac:dyDescent="0.25">
      <c r="A18" s="22" t="s">
        <v>14</v>
      </c>
      <c r="B18" s="23"/>
      <c r="C18" s="24">
        <f>SUMIF(Q21:Q45,"&gt;0")</f>
        <v>1488195.4566666665</v>
      </c>
      <c r="D18" s="23"/>
      <c r="E18" s="25" t="s">
        <v>33</v>
      </c>
      <c r="F18" s="25" t="s">
        <v>34</v>
      </c>
      <c r="G18" s="25" t="s">
        <v>35</v>
      </c>
      <c r="H18" s="25" t="s">
        <v>36</v>
      </c>
      <c r="I18" s="25" t="s">
        <v>37</v>
      </c>
      <c r="J18" s="25" t="s">
        <v>38</v>
      </c>
      <c r="K18" s="25"/>
      <c r="L18" s="26"/>
      <c r="M18" s="27"/>
      <c r="N18" s="27"/>
      <c r="O18" s="27"/>
      <c r="P18" s="27"/>
      <c r="Q18" s="26"/>
    </row>
    <row r="19" spans="1:17" s="4" customFormat="1" ht="30" customHeight="1" x14ac:dyDescent="0.25">
      <c r="A19" s="28" t="s">
        <v>0</v>
      </c>
      <c r="B19" s="28" t="s">
        <v>1</v>
      </c>
      <c r="C19" s="28" t="s">
        <v>2</v>
      </c>
      <c r="D19" s="28"/>
      <c r="E19" s="26" t="s">
        <v>5</v>
      </c>
      <c r="F19" s="26" t="s">
        <v>7</v>
      </c>
      <c r="G19" s="26" t="s">
        <v>8</v>
      </c>
      <c r="H19" s="26" t="s">
        <v>22</v>
      </c>
      <c r="I19" s="26" t="s">
        <v>23</v>
      </c>
      <c r="J19" s="26" t="s">
        <v>25</v>
      </c>
      <c r="K19" s="26" t="s">
        <v>26</v>
      </c>
      <c r="L19" s="29" t="s">
        <v>15</v>
      </c>
      <c r="M19" s="28" t="s">
        <v>11</v>
      </c>
      <c r="N19" s="28" t="s">
        <v>12</v>
      </c>
      <c r="O19" s="28" t="s">
        <v>13</v>
      </c>
      <c r="P19" s="28" t="s">
        <v>9</v>
      </c>
      <c r="Q19" s="30" t="s">
        <v>10</v>
      </c>
    </row>
    <row r="20" spans="1:17" s="4" customFormat="1" ht="25.5" x14ac:dyDescent="0.25">
      <c r="A20" s="28"/>
      <c r="B20" s="28"/>
      <c r="C20" s="27" t="s">
        <v>3</v>
      </c>
      <c r="D20" s="27" t="s">
        <v>4</v>
      </c>
      <c r="E20" s="26" t="s">
        <v>6</v>
      </c>
      <c r="F20" s="26" t="s">
        <v>6</v>
      </c>
      <c r="G20" s="26" t="s">
        <v>6</v>
      </c>
      <c r="H20" s="26" t="s">
        <v>6</v>
      </c>
      <c r="I20" s="26" t="s">
        <v>6</v>
      </c>
      <c r="J20" s="26" t="s">
        <v>6</v>
      </c>
      <c r="K20" s="26" t="s">
        <v>6</v>
      </c>
      <c r="L20" s="31"/>
      <c r="M20" s="28"/>
      <c r="N20" s="28"/>
      <c r="O20" s="28"/>
      <c r="P20" s="28"/>
      <c r="Q20" s="30"/>
    </row>
    <row r="21" spans="1:17" s="4" customFormat="1" ht="32.25" customHeight="1" x14ac:dyDescent="0.25">
      <c r="A21" s="32">
        <v>1</v>
      </c>
      <c r="B21" s="33" t="s">
        <v>39</v>
      </c>
      <c r="C21" s="32" t="s">
        <v>27</v>
      </c>
      <c r="D21" s="32">
        <v>8400</v>
      </c>
      <c r="E21" s="34">
        <v>27.41</v>
      </c>
      <c r="F21" s="34">
        <v>27.41</v>
      </c>
      <c r="G21" s="34">
        <v>27.4</v>
      </c>
      <c r="H21" s="34"/>
      <c r="I21" s="34"/>
      <c r="J21" s="34"/>
      <c r="K21" s="34"/>
      <c r="L21" s="34">
        <f t="shared" ref="L21:L46" si="0">AVERAGE(E21:K21)</f>
        <v>27.406666666666666</v>
      </c>
      <c r="M21" s="32">
        <f t="shared" ref="M21:M46" si="1">COUNT(E21:K21)</f>
        <v>3</v>
      </c>
      <c r="N21" s="32">
        <f t="shared" ref="N21:N46" si="2">STDEV(E21:K21)</f>
        <v>5.77350269189716E-3</v>
      </c>
      <c r="O21" s="32">
        <f t="shared" ref="O21:O46" si="3">N21/L21*100</f>
        <v>2.106605214752065E-2</v>
      </c>
      <c r="P21" s="32" t="str">
        <f t="shared" ref="P21:P46" si="4">IF(O21&lt;33,"ОДНОРОДНЫЕ","НЕОДНОРОДНЫЕ")</f>
        <v>ОДНОРОДНЫЕ</v>
      </c>
      <c r="Q21" s="34">
        <f t="shared" ref="Q21:Q46" si="5">D21*L21</f>
        <v>230216</v>
      </c>
    </row>
    <row r="22" spans="1:17" s="4" customFormat="1" ht="34.5" customHeight="1" x14ac:dyDescent="0.25">
      <c r="A22" s="32">
        <v>2</v>
      </c>
      <c r="B22" s="33" t="s">
        <v>40</v>
      </c>
      <c r="C22" s="32" t="s">
        <v>27</v>
      </c>
      <c r="D22" s="32">
        <v>12000</v>
      </c>
      <c r="E22" s="34">
        <v>36.32</v>
      </c>
      <c r="F22" s="34">
        <v>36.380000000000003</v>
      </c>
      <c r="G22" s="34">
        <v>36.31</v>
      </c>
      <c r="H22" s="34"/>
      <c r="I22" s="34"/>
      <c r="J22" s="34"/>
      <c r="K22" s="34"/>
      <c r="L22" s="34">
        <f t="shared" si="0"/>
        <v>36.336666666666666</v>
      </c>
      <c r="M22" s="32">
        <f t="shared" si="1"/>
        <v>3</v>
      </c>
      <c r="N22" s="32">
        <f t="shared" si="2"/>
        <v>3.7859388972002424E-2</v>
      </c>
      <c r="O22" s="32">
        <f t="shared" si="3"/>
        <v>0.10419059436382651</v>
      </c>
      <c r="P22" s="32" t="str">
        <f t="shared" si="4"/>
        <v>ОДНОРОДНЫЕ</v>
      </c>
      <c r="Q22" s="34">
        <f t="shared" si="5"/>
        <v>436040</v>
      </c>
    </row>
    <row r="23" spans="1:17" s="4" customFormat="1" ht="31.5" customHeight="1" x14ac:dyDescent="0.25">
      <c r="A23" s="32">
        <v>3</v>
      </c>
      <c r="B23" s="33" t="s">
        <v>41</v>
      </c>
      <c r="C23" s="32" t="s">
        <v>27</v>
      </c>
      <c r="D23" s="32">
        <v>1200</v>
      </c>
      <c r="E23" s="34">
        <v>36.799999999999997</v>
      </c>
      <c r="F23" s="34">
        <v>36.85</v>
      </c>
      <c r="G23" s="34">
        <v>36.770000000000003</v>
      </c>
      <c r="H23" s="34"/>
      <c r="I23" s="34"/>
      <c r="J23" s="34"/>
      <c r="K23" s="34"/>
      <c r="L23" s="34">
        <f t="shared" si="0"/>
        <v>36.806666666666672</v>
      </c>
      <c r="M23" s="32">
        <f t="shared" si="1"/>
        <v>3</v>
      </c>
      <c r="N23" s="32">
        <f t="shared" si="2"/>
        <v>4.0414518843273378E-2</v>
      </c>
      <c r="O23" s="32">
        <f t="shared" si="3"/>
        <v>0.10980217037658044</v>
      </c>
      <c r="P23" s="32" t="str">
        <f t="shared" si="4"/>
        <v>ОДНОРОДНЫЕ</v>
      </c>
      <c r="Q23" s="34">
        <f t="shared" si="5"/>
        <v>44168.000000000007</v>
      </c>
    </row>
    <row r="24" spans="1:17" s="4" customFormat="1" ht="33" customHeight="1" x14ac:dyDescent="0.25">
      <c r="A24" s="32">
        <v>4</v>
      </c>
      <c r="B24" s="35" t="s">
        <v>42</v>
      </c>
      <c r="C24" s="32" t="s">
        <v>27</v>
      </c>
      <c r="D24" s="32">
        <v>24</v>
      </c>
      <c r="E24" s="34">
        <v>53.2</v>
      </c>
      <c r="F24" s="34">
        <v>54</v>
      </c>
      <c r="G24" s="34">
        <v>52.45</v>
      </c>
      <c r="H24" s="34"/>
      <c r="I24" s="34"/>
      <c r="J24" s="34"/>
      <c r="K24" s="34"/>
      <c r="L24" s="34">
        <f t="shared" si="0"/>
        <v>53.216666666666669</v>
      </c>
      <c r="M24" s="32">
        <f t="shared" si="1"/>
        <v>3</v>
      </c>
      <c r="N24" s="32">
        <f t="shared" si="2"/>
        <v>0.77513439694889752</v>
      </c>
      <c r="O24" s="32">
        <f t="shared" si="3"/>
        <v>1.4565632263367945</v>
      </c>
      <c r="P24" s="32" t="str">
        <f t="shared" si="4"/>
        <v>ОДНОРОДНЫЕ</v>
      </c>
      <c r="Q24" s="34">
        <f t="shared" si="5"/>
        <v>1277.2</v>
      </c>
    </row>
    <row r="25" spans="1:17" s="4" customFormat="1" ht="63" customHeight="1" x14ac:dyDescent="0.25">
      <c r="A25" s="32">
        <v>5</v>
      </c>
      <c r="B25" s="38" t="s">
        <v>43</v>
      </c>
      <c r="C25" s="32" t="s">
        <v>24</v>
      </c>
      <c r="D25" s="32">
        <v>40</v>
      </c>
      <c r="E25" s="34">
        <v>37</v>
      </c>
      <c r="F25" s="34">
        <v>38.25</v>
      </c>
      <c r="G25" s="34">
        <v>35.29</v>
      </c>
      <c r="H25" s="34"/>
      <c r="I25" s="34"/>
      <c r="J25" s="34"/>
      <c r="K25" s="34"/>
      <c r="L25" s="34">
        <f t="shared" si="0"/>
        <v>36.846666666666664</v>
      </c>
      <c r="M25" s="32">
        <f t="shared" si="1"/>
        <v>3</v>
      </c>
      <c r="N25" s="32">
        <f t="shared" si="2"/>
        <v>1.4859452659278318</v>
      </c>
      <c r="O25" s="32">
        <f t="shared" si="3"/>
        <v>4.0327807108589608</v>
      </c>
      <c r="P25" s="32" t="str">
        <f t="shared" si="4"/>
        <v>ОДНОРОДНЫЕ</v>
      </c>
      <c r="Q25" s="34">
        <f t="shared" si="5"/>
        <v>1473.8666666666666</v>
      </c>
    </row>
    <row r="26" spans="1:17" s="4" customFormat="1" ht="48.75" customHeight="1" x14ac:dyDescent="0.25">
      <c r="A26" s="36">
        <v>6</v>
      </c>
      <c r="B26" s="38" t="s">
        <v>28</v>
      </c>
      <c r="C26" s="32" t="s">
        <v>27</v>
      </c>
      <c r="D26" s="32">
        <v>210</v>
      </c>
      <c r="E26" s="34">
        <v>89.85</v>
      </c>
      <c r="F26" s="34">
        <v>89.89</v>
      </c>
      <c r="G26" s="34">
        <v>89.83</v>
      </c>
      <c r="H26" s="34"/>
      <c r="I26" s="34"/>
      <c r="J26" s="34"/>
      <c r="K26" s="34"/>
      <c r="L26" s="34">
        <f t="shared" si="0"/>
        <v>89.856666666666669</v>
      </c>
      <c r="M26" s="32">
        <f t="shared" si="1"/>
        <v>3</v>
      </c>
      <c r="N26" s="32">
        <f t="shared" si="2"/>
        <v>3.0550504633040605E-2</v>
      </c>
      <c r="O26" s="32">
        <f t="shared" si="3"/>
        <v>3.3999151945365513E-2</v>
      </c>
      <c r="P26" s="32" t="str">
        <f t="shared" si="4"/>
        <v>ОДНОРОДНЫЕ</v>
      </c>
      <c r="Q26" s="34">
        <f t="shared" si="5"/>
        <v>18869.900000000001</v>
      </c>
    </row>
    <row r="27" spans="1:17" s="4" customFormat="1" ht="51" customHeight="1" x14ac:dyDescent="0.25">
      <c r="A27" s="36">
        <v>7</v>
      </c>
      <c r="B27" s="38" t="s">
        <v>44</v>
      </c>
      <c r="C27" s="32" t="s">
        <v>24</v>
      </c>
      <c r="D27" s="32">
        <v>65</v>
      </c>
      <c r="E27" s="34">
        <v>47.05</v>
      </c>
      <c r="F27" s="34">
        <v>48</v>
      </c>
      <c r="G27" s="34">
        <v>45</v>
      </c>
      <c r="H27" s="34"/>
      <c r="I27" s="34"/>
      <c r="J27" s="34"/>
      <c r="K27" s="34"/>
      <c r="L27" s="34">
        <f t="shared" si="0"/>
        <v>46.683333333333337</v>
      </c>
      <c r="M27" s="32">
        <f t="shared" si="1"/>
        <v>3</v>
      </c>
      <c r="N27" s="32">
        <f t="shared" si="2"/>
        <v>1.5332427509475897</v>
      </c>
      <c r="O27" s="32">
        <f t="shared" si="3"/>
        <v>3.2843471994593134</v>
      </c>
      <c r="P27" s="32" t="str">
        <f t="shared" si="4"/>
        <v>ОДНОРОДНЫЕ</v>
      </c>
      <c r="Q27" s="34">
        <f t="shared" si="5"/>
        <v>3034.416666666667</v>
      </c>
    </row>
    <row r="28" spans="1:17" s="5" customFormat="1" ht="51.75" customHeight="1" x14ac:dyDescent="0.25">
      <c r="A28" s="36">
        <v>8</v>
      </c>
      <c r="B28" s="32" t="s">
        <v>45</v>
      </c>
      <c r="C28" s="32" t="s">
        <v>27</v>
      </c>
      <c r="D28" s="32">
        <v>450</v>
      </c>
      <c r="E28" s="34">
        <v>394.66</v>
      </c>
      <c r="F28" s="34">
        <v>394.7</v>
      </c>
      <c r="G28" s="34">
        <v>394.57799999999997</v>
      </c>
      <c r="H28" s="34"/>
      <c r="I28" s="34"/>
      <c r="J28" s="34"/>
      <c r="K28" s="34"/>
      <c r="L28" s="34">
        <f t="shared" si="0"/>
        <v>394.64600000000002</v>
      </c>
      <c r="M28" s="32">
        <f t="shared" si="1"/>
        <v>3</v>
      </c>
      <c r="N28" s="32">
        <f t="shared" si="2"/>
        <v>6.2193247221876649E-2</v>
      </c>
      <c r="O28" s="32">
        <f t="shared" si="3"/>
        <v>1.5759249358127701E-2</v>
      </c>
      <c r="P28" s="32" t="str">
        <f t="shared" si="4"/>
        <v>ОДНОРОДНЫЕ</v>
      </c>
      <c r="Q28" s="34">
        <f t="shared" si="5"/>
        <v>177590.7</v>
      </c>
    </row>
    <row r="29" spans="1:17" s="5" customFormat="1" ht="52.5" customHeight="1" x14ac:dyDescent="0.25">
      <c r="A29" s="36">
        <v>9</v>
      </c>
      <c r="B29" s="32" t="s">
        <v>46</v>
      </c>
      <c r="C29" s="32" t="s">
        <v>27</v>
      </c>
      <c r="D29" s="32">
        <v>270</v>
      </c>
      <c r="E29" s="34">
        <v>488.59699999999998</v>
      </c>
      <c r="F29" s="34">
        <v>488.73</v>
      </c>
      <c r="G29" s="34">
        <v>488.49900000000002</v>
      </c>
      <c r="H29" s="34"/>
      <c r="I29" s="34"/>
      <c r="J29" s="34"/>
      <c r="K29" s="34"/>
      <c r="L29" s="34">
        <f t="shared" si="0"/>
        <v>488.60866666666669</v>
      </c>
      <c r="M29" s="32">
        <f t="shared" si="1"/>
        <v>3</v>
      </c>
      <c r="N29" s="32">
        <f t="shared" si="2"/>
        <v>0.11594107698884455</v>
      </c>
      <c r="O29" s="32">
        <f t="shared" si="3"/>
        <v>2.3728821222064121E-2</v>
      </c>
      <c r="P29" s="32" t="str">
        <f t="shared" si="4"/>
        <v>ОДНОРОДНЫЕ</v>
      </c>
      <c r="Q29" s="34">
        <f t="shared" si="5"/>
        <v>131924.34</v>
      </c>
    </row>
    <row r="30" spans="1:17" s="5" customFormat="1" ht="51" customHeight="1" x14ac:dyDescent="0.25">
      <c r="A30" s="32">
        <v>10</v>
      </c>
      <c r="B30" s="38" t="s">
        <v>29</v>
      </c>
      <c r="C30" s="32" t="s">
        <v>27</v>
      </c>
      <c r="D30" s="32">
        <v>20</v>
      </c>
      <c r="E30" s="34">
        <v>85.5</v>
      </c>
      <c r="F30" s="34">
        <v>88</v>
      </c>
      <c r="G30" s="34">
        <v>84.05</v>
      </c>
      <c r="H30" s="34"/>
      <c r="I30" s="34"/>
      <c r="J30" s="34"/>
      <c r="K30" s="34"/>
      <c r="L30" s="34">
        <f t="shared" si="0"/>
        <v>85.850000000000009</v>
      </c>
      <c r="M30" s="32">
        <f t="shared" si="1"/>
        <v>3</v>
      </c>
      <c r="N30" s="32">
        <f t="shared" si="2"/>
        <v>1.9981241202688098</v>
      </c>
      <c r="O30" s="32">
        <f t="shared" si="3"/>
        <v>2.3274596625146295</v>
      </c>
      <c r="P30" s="32" t="str">
        <f t="shared" si="4"/>
        <v>ОДНОРОДНЫЕ</v>
      </c>
      <c r="Q30" s="34">
        <f t="shared" si="5"/>
        <v>1717.0000000000002</v>
      </c>
    </row>
    <row r="31" spans="1:17" s="5" customFormat="1" ht="45.75" customHeight="1" x14ac:dyDescent="0.25">
      <c r="A31" s="32">
        <v>11</v>
      </c>
      <c r="B31" s="32" t="s">
        <v>47</v>
      </c>
      <c r="C31" s="32" t="s">
        <v>27</v>
      </c>
      <c r="D31" s="32">
        <v>50</v>
      </c>
      <c r="E31" s="34">
        <v>106.85</v>
      </c>
      <c r="F31" s="34">
        <v>108</v>
      </c>
      <c r="G31" s="34">
        <v>105.09</v>
      </c>
      <c r="H31" s="34"/>
      <c r="I31" s="34"/>
      <c r="J31" s="34"/>
      <c r="K31" s="34"/>
      <c r="L31" s="34">
        <f t="shared" si="0"/>
        <v>106.64666666666666</v>
      </c>
      <c r="M31" s="32">
        <f t="shared" si="1"/>
        <v>3</v>
      </c>
      <c r="N31" s="32">
        <f t="shared" si="2"/>
        <v>1.4656170486635747</v>
      </c>
      <c r="O31" s="32">
        <f t="shared" si="3"/>
        <v>1.374273659433245</v>
      </c>
      <c r="P31" s="32" t="str">
        <f t="shared" si="4"/>
        <v>ОДНОРОДНЫЕ</v>
      </c>
      <c r="Q31" s="34">
        <f t="shared" si="5"/>
        <v>5332.333333333333</v>
      </c>
    </row>
    <row r="32" spans="1:17" s="6" customFormat="1" ht="46.5" customHeight="1" x14ac:dyDescent="0.25">
      <c r="A32" s="32">
        <v>12</v>
      </c>
      <c r="B32" s="32" t="s">
        <v>30</v>
      </c>
      <c r="C32" s="32" t="s">
        <v>24</v>
      </c>
      <c r="D32" s="32">
        <v>10</v>
      </c>
      <c r="E32" s="34">
        <v>6498.59</v>
      </c>
      <c r="F32" s="34">
        <v>6499</v>
      </c>
      <c r="G32" s="34">
        <v>6497.29</v>
      </c>
      <c r="H32" s="34"/>
      <c r="I32" s="34"/>
      <c r="J32" s="34"/>
      <c r="K32" s="34"/>
      <c r="L32" s="34">
        <f t="shared" si="0"/>
        <v>6498.293333333334</v>
      </c>
      <c r="M32" s="32">
        <f t="shared" si="1"/>
        <v>3</v>
      </c>
      <c r="N32" s="32">
        <f t="shared" si="2"/>
        <v>0.8927672335684218</v>
      </c>
      <c r="O32" s="32">
        <f t="shared" si="3"/>
        <v>1.3738487750143961E-2</v>
      </c>
      <c r="P32" s="32" t="str">
        <f t="shared" si="4"/>
        <v>ОДНОРОДНЫЕ</v>
      </c>
      <c r="Q32" s="34">
        <f t="shared" si="5"/>
        <v>64982.933333333342</v>
      </c>
    </row>
    <row r="33" spans="1:17" ht="54.75" customHeight="1" x14ac:dyDescent="0.25">
      <c r="A33" s="32">
        <v>13</v>
      </c>
      <c r="B33" s="32" t="s">
        <v>48</v>
      </c>
      <c r="C33" s="32" t="s">
        <v>24</v>
      </c>
      <c r="D33" s="32">
        <v>140</v>
      </c>
      <c r="E33" s="34">
        <v>54</v>
      </c>
      <c r="F33" s="34">
        <v>55.65</v>
      </c>
      <c r="G33" s="34">
        <v>52.97</v>
      </c>
      <c r="H33" s="34"/>
      <c r="I33" s="34"/>
      <c r="J33" s="34"/>
      <c r="K33" s="34"/>
      <c r="L33" s="34">
        <f t="shared" si="0"/>
        <v>54.206666666666671</v>
      </c>
      <c r="M33" s="32">
        <f t="shared" si="1"/>
        <v>3</v>
      </c>
      <c r="N33" s="32">
        <f t="shared" si="2"/>
        <v>1.3518998976748733</v>
      </c>
      <c r="O33" s="32">
        <f t="shared" si="3"/>
        <v>2.4939734922055217</v>
      </c>
      <c r="P33" s="32" t="str">
        <f t="shared" si="4"/>
        <v>ОДНОРОДНЫЕ</v>
      </c>
      <c r="Q33" s="34">
        <f t="shared" si="5"/>
        <v>7588.9333333333343</v>
      </c>
    </row>
    <row r="34" spans="1:17" ht="69.75" hidden="1" customHeight="1" x14ac:dyDescent="0.25">
      <c r="A34" s="32">
        <v>14</v>
      </c>
      <c r="B34" s="32"/>
      <c r="C34" s="32" t="s">
        <v>24</v>
      </c>
      <c r="D34" s="32"/>
      <c r="E34" s="34"/>
      <c r="F34" s="34"/>
      <c r="G34" s="34"/>
      <c r="H34" s="34"/>
      <c r="I34" s="34"/>
      <c r="J34" s="34"/>
      <c r="K34" s="34"/>
      <c r="L34" s="34" t="e">
        <f t="shared" si="0"/>
        <v>#DIV/0!</v>
      </c>
      <c r="M34" s="32">
        <f t="shared" si="1"/>
        <v>0</v>
      </c>
      <c r="N34" s="32" t="e">
        <f t="shared" si="2"/>
        <v>#DIV/0!</v>
      </c>
      <c r="O34" s="32" t="e">
        <f t="shared" si="3"/>
        <v>#DIV/0!</v>
      </c>
      <c r="P34" s="32" t="e">
        <f t="shared" si="4"/>
        <v>#DIV/0!</v>
      </c>
      <c r="Q34" s="34" t="e">
        <f t="shared" si="5"/>
        <v>#DIV/0!</v>
      </c>
    </row>
    <row r="35" spans="1:17" ht="53.25" hidden="1" customHeight="1" x14ac:dyDescent="0.25">
      <c r="A35" s="32"/>
      <c r="B35" s="32"/>
      <c r="C35" s="32" t="s">
        <v>24</v>
      </c>
      <c r="D35" s="32"/>
      <c r="E35" s="34"/>
      <c r="F35" s="34"/>
      <c r="G35" s="34"/>
      <c r="H35" s="34"/>
      <c r="I35" s="34"/>
      <c r="J35" s="34"/>
      <c r="K35" s="34"/>
      <c r="L35" s="34" t="e">
        <f t="shared" si="0"/>
        <v>#DIV/0!</v>
      </c>
      <c r="M35" s="32">
        <f t="shared" si="1"/>
        <v>0</v>
      </c>
      <c r="N35" s="32" t="e">
        <f t="shared" si="2"/>
        <v>#DIV/0!</v>
      </c>
      <c r="O35" s="32" t="e">
        <f t="shared" si="3"/>
        <v>#DIV/0!</v>
      </c>
      <c r="P35" s="32" t="e">
        <f t="shared" si="4"/>
        <v>#DIV/0!</v>
      </c>
      <c r="Q35" s="34" t="e">
        <f t="shared" si="5"/>
        <v>#DIV/0!</v>
      </c>
    </row>
    <row r="36" spans="1:17" ht="39.75" hidden="1" customHeight="1" x14ac:dyDescent="0.25">
      <c r="A36" s="32"/>
      <c r="B36" s="37"/>
      <c r="C36" s="32" t="s">
        <v>24</v>
      </c>
      <c r="D36" s="32"/>
      <c r="E36" s="34"/>
      <c r="F36" s="34"/>
      <c r="G36" s="34"/>
      <c r="H36" s="34"/>
      <c r="I36" s="34"/>
      <c r="J36" s="34"/>
      <c r="K36" s="34"/>
      <c r="L36" s="34" t="e">
        <f t="shared" si="0"/>
        <v>#DIV/0!</v>
      </c>
      <c r="M36" s="32">
        <f t="shared" si="1"/>
        <v>0</v>
      </c>
      <c r="N36" s="32" t="e">
        <f t="shared" si="2"/>
        <v>#DIV/0!</v>
      </c>
      <c r="O36" s="32" t="e">
        <f t="shared" si="3"/>
        <v>#DIV/0!</v>
      </c>
      <c r="P36" s="32" t="e">
        <f t="shared" si="4"/>
        <v>#DIV/0!</v>
      </c>
      <c r="Q36" s="34" t="e">
        <f t="shared" si="5"/>
        <v>#DIV/0!</v>
      </c>
    </row>
    <row r="37" spans="1:17" ht="39.75" hidden="1" customHeight="1" x14ac:dyDescent="0.25">
      <c r="A37" s="36"/>
      <c r="B37" s="38"/>
      <c r="C37" s="32" t="s">
        <v>24</v>
      </c>
      <c r="D37" s="32"/>
      <c r="E37" s="34"/>
      <c r="F37" s="34"/>
      <c r="G37" s="34"/>
      <c r="H37" s="34"/>
      <c r="I37" s="34"/>
      <c r="J37" s="34"/>
      <c r="K37" s="34"/>
      <c r="L37" s="34" t="e">
        <f t="shared" si="0"/>
        <v>#DIV/0!</v>
      </c>
      <c r="M37" s="32">
        <f t="shared" si="1"/>
        <v>0</v>
      </c>
      <c r="N37" s="32" t="e">
        <f t="shared" si="2"/>
        <v>#DIV/0!</v>
      </c>
      <c r="O37" s="32" t="e">
        <f t="shared" si="3"/>
        <v>#DIV/0!</v>
      </c>
      <c r="P37" s="32" t="e">
        <f t="shared" si="4"/>
        <v>#DIV/0!</v>
      </c>
      <c r="Q37" s="34" t="e">
        <f t="shared" si="5"/>
        <v>#DIV/0!</v>
      </c>
    </row>
    <row r="38" spans="1:17" ht="50.25" hidden="1" customHeight="1" x14ac:dyDescent="0.25">
      <c r="A38" s="36"/>
      <c r="B38" s="37"/>
      <c r="C38" s="32" t="s">
        <v>24</v>
      </c>
      <c r="D38" s="32"/>
      <c r="E38" s="34"/>
      <c r="F38" s="34"/>
      <c r="G38" s="34"/>
      <c r="H38" s="34"/>
      <c r="I38" s="34"/>
      <c r="J38" s="34"/>
      <c r="K38" s="34"/>
      <c r="L38" s="34" t="e">
        <f t="shared" si="0"/>
        <v>#DIV/0!</v>
      </c>
      <c r="M38" s="32">
        <f t="shared" si="1"/>
        <v>0</v>
      </c>
      <c r="N38" s="32" t="e">
        <f t="shared" si="2"/>
        <v>#DIV/0!</v>
      </c>
      <c r="O38" s="32" t="e">
        <f t="shared" si="3"/>
        <v>#DIV/0!</v>
      </c>
      <c r="P38" s="32" t="e">
        <f t="shared" si="4"/>
        <v>#DIV/0!</v>
      </c>
      <c r="Q38" s="34" t="e">
        <f t="shared" si="5"/>
        <v>#DIV/0!</v>
      </c>
    </row>
    <row r="39" spans="1:17" ht="42.75" hidden="1" customHeight="1" x14ac:dyDescent="0.25">
      <c r="A39" s="36"/>
      <c r="B39" s="38"/>
      <c r="C39" s="32" t="s">
        <v>24</v>
      </c>
      <c r="D39" s="32"/>
      <c r="E39" s="34"/>
      <c r="F39" s="34"/>
      <c r="G39" s="34"/>
      <c r="H39" s="34"/>
      <c r="I39" s="34"/>
      <c r="J39" s="34"/>
      <c r="K39" s="34"/>
      <c r="L39" s="34" t="e">
        <f t="shared" si="0"/>
        <v>#DIV/0!</v>
      </c>
      <c r="M39" s="32">
        <f t="shared" si="1"/>
        <v>0</v>
      </c>
      <c r="N39" s="32" t="e">
        <f t="shared" si="2"/>
        <v>#DIV/0!</v>
      </c>
      <c r="O39" s="32" t="e">
        <f t="shared" si="3"/>
        <v>#DIV/0!</v>
      </c>
      <c r="P39" s="32" t="e">
        <f t="shared" si="4"/>
        <v>#DIV/0!</v>
      </c>
      <c r="Q39" s="34" t="e">
        <f t="shared" si="5"/>
        <v>#DIV/0!</v>
      </c>
    </row>
    <row r="40" spans="1:17" hidden="1" x14ac:dyDescent="0.25">
      <c r="A40" s="32"/>
      <c r="B40" s="39"/>
      <c r="C40" s="32" t="s">
        <v>24</v>
      </c>
      <c r="D40" s="32"/>
      <c r="E40" s="34"/>
      <c r="F40" s="34"/>
      <c r="G40" s="34"/>
      <c r="H40" s="34"/>
      <c r="I40" s="34"/>
      <c r="J40" s="34"/>
      <c r="K40" s="34"/>
      <c r="L40" s="34" t="e">
        <f t="shared" si="0"/>
        <v>#DIV/0!</v>
      </c>
      <c r="M40" s="32">
        <f t="shared" si="1"/>
        <v>0</v>
      </c>
      <c r="N40" s="32" t="e">
        <f t="shared" si="2"/>
        <v>#DIV/0!</v>
      </c>
      <c r="O40" s="32" t="e">
        <f t="shared" si="3"/>
        <v>#DIV/0!</v>
      </c>
      <c r="P40" s="32" t="e">
        <f t="shared" si="4"/>
        <v>#DIV/0!</v>
      </c>
      <c r="Q40" s="34" t="e">
        <f t="shared" si="5"/>
        <v>#DIV/0!</v>
      </c>
    </row>
    <row r="41" spans="1:17" hidden="1" x14ac:dyDescent="0.25">
      <c r="A41" s="32"/>
      <c r="B41" s="32"/>
      <c r="C41" s="32" t="s">
        <v>24</v>
      </c>
      <c r="D41" s="32"/>
      <c r="E41" s="34"/>
      <c r="F41" s="34"/>
      <c r="G41" s="34"/>
      <c r="H41" s="34"/>
      <c r="I41" s="34"/>
      <c r="J41" s="34"/>
      <c r="K41" s="34"/>
      <c r="L41" s="34" t="e">
        <f t="shared" si="0"/>
        <v>#DIV/0!</v>
      </c>
      <c r="M41" s="32">
        <f t="shared" si="1"/>
        <v>0</v>
      </c>
      <c r="N41" s="32" t="e">
        <f t="shared" si="2"/>
        <v>#DIV/0!</v>
      </c>
      <c r="O41" s="32" t="e">
        <f t="shared" si="3"/>
        <v>#DIV/0!</v>
      </c>
      <c r="P41" s="32" t="e">
        <f t="shared" si="4"/>
        <v>#DIV/0!</v>
      </c>
      <c r="Q41" s="34" t="e">
        <f t="shared" si="5"/>
        <v>#DIV/0!</v>
      </c>
    </row>
    <row r="42" spans="1:17" s="6" customFormat="1" ht="76.5" hidden="1" customHeight="1" x14ac:dyDescent="0.25">
      <c r="A42" s="32">
        <v>14</v>
      </c>
      <c r="B42" s="32"/>
      <c r="C42" s="32" t="s">
        <v>27</v>
      </c>
      <c r="D42" s="32"/>
      <c r="E42" s="34"/>
      <c r="F42" s="34"/>
      <c r="G42" s="34"/>
      <c r="H42" s="34"/>
      <c r="I42" s="34"/>
      <c r="J42" s="34"/>
      <c r="K42" s="34"/>
      <c r="L42" s="34" t="e">
        <f t="shared" si="0"/>
        <v>#DIV/0!</v>
      </c>
      <c r="M42" s="32">
        <f t="shared" si="1"/>
        <v>0</v>
      </c>
      <c r="N42" s="32" t="e">
        <f t="shared" si="2"/>
        <v>#DIV/0!</v>
      </c>
      <c r="O42" s="32" t="e">
        <f t="shared" si="3"/>
        <v>#DIV/0!</v>
      </c>
      <c r="P42" s="32" t="e">
        <f t="shared" si="4"/>
        <v>#DIV/0!</v>
      </c>
      <c r="Q42" s="34" t="e">
        <f t="shared" si="5"/>
        <v>#DIV/0!</v>
      </c>
    </row>
    <row r="43" spans="1:17" ht="52.5" hidden="1" customHeight="1" x14ac:dyDescent="0.25">
      <c r="A43" s="32">
        <v>15</v>
      </c>
      <c r="B43" s="32"/>
      <c r="C43" s="32" t="s">
        <v>27</v>
      </c>
      <c r="D43" s="32"/>
      <c r="E43" s="34"/>
      <c r="F43" s="34"/>
      <c r="G43" s="34"/>
      <c r="H43" s="34"/>
      <c r="I43" s="34"/>
      <c r="J43" s="34"/>
      <c r="K43" s="34"/>
      <c r="L43" s="34" t="e">
        <f t="shared" si="0"/>
        <v>#DIV/0!</v>
      </c>
      <c r="M43" s="32">
        <f t="shared" si="1"/>
        <v>0</v>
      </c>
      <c r="N43" s="32" t="e">
        <f t="shared" si="2"/>
        <v>#DIV/0!</v>
      </c>
      <c r="O43" s="32" t="e">
        <f t="shared" si="3"/>
        <v>#DIV/0!</v>
      </c>
      <c r="P43" s="32" t="e">
        <f t="shared" si="4"/>
        <v>#DIV/0!</v>
      </c>
      <c r="Q43" s="34" t="e">
        <f t="shared" si="5"/>
        <v>#DIV/0!</v>
      </c>
    </row>
    <row r="44" spans="1:17" ht="54.75" customHeight="1" x14ac:dyDescent="0.25">
      <c r="A44" s="32">
        <v>13</v>
      </c>
      <c r="B44" s="32" t="s">
        <v>31</v>
      </c>
      <c r="C44" s="32" t="s">
        <v>24</v>
      </c>
      <c r="D44" s="32">
        <v>130</v>
      </c>
      <c r="E44" s="34"/>
      <c r="F44" s="34"/>
      <c r="G44" s="34"/>
      <c r="H44" s="34">
        <v>1412.52</v>
      </c>
      <c r="I44" s="34">
        <v>1412</v>
      </c>
      <c r="J44" s="34">
        <v>1410.23</v>
      </c>
      <c r="K44" s="34"/>
      <c r="L44" s="34">
        <f t="shared" si="0"/>
        <v>1411.5833333333333</v>
      </c>
      <c r="M44" s="32">
        <f t="shared" si="1"/>
        <v>3</v>
      </c>
      <c r="N44" s="32">
        <f t="shared" si="2"/>
        <v>1.2005137789018883</v>
      </c>
      <c r="O44" s="32">
        <f t="shared" si="3"/>
        <v>8.5047318890268966E-2</v>
      </c>
      <c r="P44" s="32" t="str">
        <f t="shared" si="4"/>
        <v>ОДНОРОДНЫЕ</v>
      </c>
      <c r="Q44" s="34">
        <f t="shared" si="5"/>
        <v>183505.83333333331</v>
      </c>
    </row>
    <row r="45" spans="1:17" ht="54.75" customHeight="1" x14ac:dyDescent="0.25">
      <c r="A45" s="32">
        <v>14</v>
      </c>
      <c r="B45" s="32" t="s">
        <v>32</v>
      </c>
      <c r="C45" s="32" t="s">
        <v>24</v>
      </c>
      <c r="D45" s="32">
        <v>300</v>
      </c>
      <c r="E45" s="34"/>
      <c r="F45" s="34"/>
      <c r="G45" s="34"/>
      <c r="H45" s="34">
        <v>603</v>
      </c>
      <c r="I45" s="34">
        <v>601.20000000000005</v>
      </c>
      <c r="J45" s="34">
        <v>600.54</v>
      </c>
      <c r="K45" s="34"/>
      <c r="L45" s="34">
        <f t="shared" si="0"/>
        <v>601.58000000000004</v>
      </c>
      <c r="M45" s="32">
        <f t="shared" si="1"/>
        <v>3</v>
      </c>
      <c r="N45" s="32">
        <f t="shared" si="2"/>
        <v>1.2732635233917684</v>
      </c>
      <c r="O45" s="32">
        <f t="shared" si="3"/>
        <v>0.21165323371650793</v>
      </c>
      <c r="P45" s="32" t="str">
        <f t="shared" si="4"/>
        <v>ОДНОРОДНЫЕ</v>
      </c>
      <c r="Q45" s="34">
        <f t="shared" si="5"/>
        <v>180474</v>
      </c>
    </row>
    <row r="46" spans="1:17" ht="46.5" hidden="1" customHeight="1" x14ac:dyDescent="0.25">
      <c r="A46" s="11">
        <v>15</v>
      </c>
      <c r="B46" s="12" t="s">
        <v>32</v>
      </c>
      <c r="C46" s="11" t="s">
        <v>24</v>
      </c>
      <c r="D46" s="11"/>
      <c r="E46" s="10"/>
      <c r="F46" s="10"/>
      <c r="G46" s="10"/>
      <c r="H46" s="10"/>
      <c r="I46" s="10"/>
      <c r="J46" s="10"/>
      <c r="K46" s="10"/>
      <c r="L46" s="10" t="e">
        <f t="shared" si="0"/>
        <v>#DIV/0!</v>
      </c>
      <c r="M46" s="11">
        <f t="shared" si="1"/>
        <v>0</v>
      </c>
      <c r="N46" s="11" t="e">
        <f t="shared" si="2"/>
        <v>#DIV/0!</v>
      </c>
      <c r="O46" s="11" t="e">
        <f t="shared" si="3"/>
        <v>#DIV/0!</v>
      </c>
      <c r="P46" s="11" t="e">
        <f t="shared" si="4"/>
        <v>#DIV/0!</v>
      </c>
      <c r="Q46" s="10" t="e">
        <f t="shared" si="5"/>
        <v>#DIV/0!</v>
      </c>
    </row>
    <row r="47" spans="1:17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8"/>
      <c r="Q47" s="9"/>
    </row>
    <row r="48" spans="1:17" x14ac:dyDescent="0.25">
      <c r="A48" s="40" t="s">
        <v>53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</row>
    <row r="49" spans="1:17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</row>
    <row r="50" spans="1:17" x14ac:dyDescent="0.25">
      <c r="A50" s="42" t="s">
        <v>54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</row>
    <row r="51" spans="1:17" x14ac:dyDescent="0.2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</row>
    <row r="53" spans="1:17" x14ac:dyDescent="0.25">
      <c r="A53" s="42" t="s">
        <v>55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</row>
  </sheetData>
  <mergeCells count="18">
    <mergeCell ref="A48:Q49"/>
    <mergeCell ref="A50:Q51"/>
    <mergeCell ref="A53:O53"/>
    <mergeCell ref="A47:O47"/>
    <mergeCell ref="C19:D19"/>
    <mergeCell ref="N13:O13"/>
    <mergeCell ref="B15:P15"/>
    <mergeCell ref="D16:L16"/>
    <mergeCell ref="Q19:Q20"/>
    <mergeCell ref="A18:B18"/>
    <mergeCell ref="C18:D18"/>
    <mergeCell ref="L19:L20"/>
    <mergeCell ref="M19:M20"/>
    <mergeCell ref="N19:N20"/>
    <mergeCell ref="O19:O20"/>
    <mergeCell ref="P19:P20"/>
    <mergeCell ref="A19:A20"/>
    <mergeCell ref="B19:B20"/>
  </mergeCells>
  <conditionalFormatting sqref="P21:P46">
    <cfRule type="containsText" dxfId="23" priority="46" operator="containsText" text="НЕ">
      <formula>NOT(ISERROR(SEARCH("НЕ",P21)))</formula>
    </cfRule>
    <cfRule type="containsText" dxfId="22" priority="47" operator="containsText" text="ОДНОРОДНЫЕ">
      <formula>NOT(ISERROR(SEARCH("ОДНОРОДНЫЕ",P21)))</formula>
    </cfRule>
    <cfRule type="containsText" dxfId="21" priority="48" operator="containsText" text="НЕОДНОРОДНЫЕ">
      <formula>NOT(ISERROR(SEARCH("НЕОДНОРОДНЫЕ",P21)))</formula>
    </cfRule>
  </conditionalFormatting>
  <conditionalFormatting sqref="P21:P46">
    <cfRule type="containsText" dxfId="20" priority="43" operator="containsText" text="НЕОДНОРОДНЫЕ">
      <formula>NOT(ISERROR(SEARCH("НЕОДНОРОДНЫЕ",P21)))</formula>
    </cfRule>
    <cfRule type="containsText" dxfId="19" priority="44" operator="containsText" text="ОДНОРОДНЫЕ">
      <formula>NOT(ISERROR(SEARCH("ОДНОРОДНЫЕ",P21)))</formula>
    </cfRule>
    <cfRule type="containsText" dxfId="18" priority="45" operator="containsText" text="НЕОДНОРОДНЫЕ">
      <formula>NOT(ISERROR(SEARCH("НЕОДНОРОДНЫЕ",P21)))</formula>
    </cfRule>
  </conditionalFormatting>
  <conditionalFormatting sqref="P40:P41">
    <cfRule type="containsText" dxfId="17" priority="16" operator="containsText" text="НЕ">
      <formula>NOT(ISERROR(SEARCH("НЕ",P40)))</formula>
    </cfRule>
    <cfRule type="containsText" dxfId="16" priority="17" operator="containsText" text="ОДНОРОДНЫЕ">
      <formula>NOT(ISERROR(SEARCH("ОДНОРОДНЫЕ",P40)))</formula>
    </cfRule>
    <cfRule type="containsText" dxfId="15" priority="18" operator="containsText" text="НЕОДНОРОДНЫЕ">
      <formula>NOT(ISERROR(SEARCH("НЕОДНОРОДНЫЕ",P40)))</formula>
    </cfRule>
  </conditionalFormatting>
  <conditionalFormatting sqref="P40:P41">
    <cfRule type="containsText" dxfId="14" priority="13" operator="containsText" text="НЕОДНОРОДНЫЕ">
      <formula>NOT(ISERROR(SEARCH("НЕОДНОРОДНЫЕ",P40)))</formula>
    </cfRule>
    <cfRule type="containsText" dxfId="13" priority="14" operator="containsText" text="ОДНОРОДНЫЕ">
      <formula>NOT(ISERROR(SEARCH("ОДНОРОДНЫЕ",P40)))</formula>
    </cfRule>
    <cfRule type="containsText" dxfId="12" priority="15" operator="containsText" text="НЕОДНОРОДНЫЕ">
      <formula>NOT(ISERROR(SEARCH("НЕОДНОРОДНЫЕ",P40)))</formula>
    </cfRule>
  </conditionalFormatting>
  <conditionalFormatting sqref="P42:P43">
    <cfRule type="containsText" dxfId="11" priority="10" operator="containsText" text="НЕ">
      <formula>NOT(ISERROR(SEARCH("НЕ",P42)))</formula>
    </cfRule>
    <cfRule type="containsText" dxfId="10" priority="11" operator="containsText" text="ОДНОРОДНЫЕ">
      <formula>NOT(ISERROR(SEARCH("ОДНОРОДНЫЕ",P42)))</formula>
    </cfRule>
    <cfRule type="containsText" dxfId="9" priority="12" operator="containsText" text="НЕОДНОРОДНЫЕ">
      <formula>NOT(ISERROR(SEARCH("НЕОДНОРОДНЫЕ",P42)))</formula>
    </cfRule>
  </conditionalFormatting>
  <conditionalFormatting sqref="P42:P43">
    <cfRule type="containsText" dxfId="8" priority="7" operator="containsText" text="НЕОДНОРОДНЫЕ">
      <formula>NOT(ISERROR(SEARCH("НЕОДНОРОДНЫЕ",P42)))</formula>
    </cfRule>
    <cfRule type="containsText" dxfId="7" priority="8" operator="containsText" text="ОДНОРОДНЫЕ">
      <formula>NOT(ISERROR(SEARCH("ОДНОРОДНЫЕ",P42)))</formula>
    </cfRule>
    <cfRule type="containsText" dxfId="6" priority="9" operator="containsText" text="НЕОДНОРОДНЫЕ">
      <formula>NOT(ISERROR(SEARCH("НЕОДНОРОДНЫЕ",P42)))</formula>
    </cfRule>
  </conditionalFormatting>
  <conditionalFormatting sqref="P44:P46">
    <cfRule type="containsText" dxfId="5" priority="4" operator="containsText" text="НЕ">
      <formula>NOT(ISERROR(SEARCH("НЕ",P44)))</formula>
    </cfRule>
    <cfRule type="containsText" dxfId="4" priority="5" operator="containsText" text="ОДНОРОДНЫЕ">
      <formula>NOT(ISERROR(SEARCH("ОДНОРОДНЫЕ",P44)))</formula>
    </cfRule>
    <cfRule type="containsText" dxfId="3" priority="6" operator="containsText" text="НЕОДНОРОДНЫЕ">
      <formula>NOT(ISERROR(SEARCH("НЕОДНОРОДНЫЕ",P44)))</formula>
    </cfRule>
  </conditionalFormatting>
  <conditionalFormatting sqref="P44:P46">
    <cfRule type="containsText" dxfId="2" priority="1" operator="containsText" text="НЕОДНОРОДНЫЕ">
      <formula>NOT(ISERROR(SEARCH("НЕОДНОРОДНЫЕ",P44)))</formula>
    </cfRule>
    <cfRule type="containsText" dxfId="1" priority="2" operator="containsText" text="ОДНОРОДНЫЕ">
      <formula>NOT(ISERROR(SEARCH("ОДНОРОДНЫЕ",P44)))</formula>
    </cfRule>
    <cfRule type="containsText" dxfId="0" priority="3" operator="containsText" text="НЕОДНОРОДНЫЕ">
      <formula>NOT(ISERROR(SEARCH("НЕОДНОРОДНЫЕ",P44)))</formula>
    </cfRule>
  </conditionalFormatting>
  <pageMargins left="0.31496062992125984" right="0.19685039370078741" top="0.35433070866141736" bottom="0.35433070866141736" header="0.11811023622047245" footer="0.11811023622047245"/>
  <pageSetup paperSize="9" scale="4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Лист3</vt:lpstr>
      <vt:lpstr>Лист2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2022-07-01T06:15:08Z</dcterms:modified>
</cp:coreProperties>
</file>