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1" l="1"/>
  <c r="I21" i="1" l="1"/>
  <c r="N21" i="1" s="1"/>
  <c r="J21" i="1"/>
  <c r="K21" i="1"/>
  <c r="F23" i="1"/>
  <c r="G23" i="1"/>
  <c r="E23" i="1"/>
  <c r="L21" i="1" l="1"/>
  <c r="M21" i="1" s="1"/>
  <c r="H23" i="1"/>
  <c r="J22" i="1" l="1"/>
  <c r="I22" i="1" l="1"/>
  <c r="N22" i="1" s="1"/>
  <c r="K22" i="1"/>
  <c r="L22" i="1" l="1"/>
  <c r="M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<sst xmlns="http://schemas.openxmlformats.org/spreadsheetml/2006/main" count="42" uniqueCount="38">
  <si>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</si>
  <si>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</si>
  <si>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</si>
  <si>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</si>
  <si>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</si>
  <si>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</si>
  <si>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</si>
  <si>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</si>
  <si>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</si>
  <si>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</si>
  <si>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</si>
  <si>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</si>
  <si>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</si>
  <si>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</si>
  <si>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</si>
  <si>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</si>
  <si>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</si>
  <si>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</si>
  <si>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</si>
  <si>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</si>
  <si>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</si>
  <si>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</si>
  <si>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</si>
  <si>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</si>
  <si>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</si>
  <si>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</si>
  <si>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</si>
  <si>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</si>
  <si>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</si>
  <si>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мес</t>
  </si>
  <si>
    <t>Техническое обслуживание индивидуального узла учета тепловой энергии (ТО-1)</t>
  </si>
  <si>
    <t>Техническое обслуживание индивидуального теплового  пункта (ТО-2)</t>
  </si>
  <si>
    <t>на оказание услуг по техническому обслуживанию индивидуальных тепловых пунктов (ИТП), индивидуальных узлов учета тепловой энергии и снятию показаний с приборов учета тепловой энергии путем запроса котировок</t>
  </si>
  <si>
    <t>№ 342-22</t>
  </si>
  <si>
    <t>Исходя из имеющегося у Заказчика объёма финансового обеспечения для осуществления закупки НМЦД устанавливается в размере 277335 руб. (двести семьдесят семь тысяч триста тридцать пять рублей 00 копеек)</t>
  </si>
  <si>
    <t>вх. № 7106-12/22 от 27.12.2022</t>
  </si>
  <si>
    <t>вх. № 7107-12/22 от 27.12.2022</t>
  </si>
  <si>
    <t>вх. № 7108-12/22 от 27.12.2022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</si>
</sst>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topLeftCell="A4" zoomScale="60" zoomScaleNormal="85" zoomScalePageLayoutView="70" workbookViewId="0">
      <selection activeCell="J19" sqref="J19:J20"/>
    </sheetView>
  </sheetViews>
  <sheetFormatPr defaultRowHeight="15" x14ac:dyDescent="0.25"/>
  <cols>
    <col min="1" max="1" width="6.140625" style="1" bestFit="1" customWidth="1"/>
    <col min="2" max="2" width="34.28515625" style="1" customWidth="1"/>
    <col min="3" max="3" width="7.85546875" style="1" bestFit="1" customWidth="1"/>
    <col min="4" max="4" width="7.140625" style="1" bestFit="1" customWidth="1"/>
    <col min="5" max="5" width="14.140625" style="2" bestFit="1" customWidth="1"/>
    <col min="6" max="6" width="15.140625" style="2" bestFit="1" customWidth="1"/>
    <col min="7" max="7" width="14.7109375" style="2" customWidth="1"/>
    <col min="8" max="8" width="14.710937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25</v>
      </c>
    </row>
    <row r="2" spans="1:14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26</v>
      </c>
    </row>
    <row r="3" spans="1:14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7"/>
      <c r="K3" s="7"/>
      <c r="L3" s="7"/>
      <c r="M3" s="7"/>
      <c r="N3" s="8"/>
    </row>
    <row r="4" spans="1:14" ht="40.5" customHeight="1" x14ac:dyDescent="0.25">
      <c r="A4" s="7"/>
      <c r="B4" s="7"/>
      <c r="C4" s="7"/>
      <c r="D4" s="7"/>
      <c r="E4" s="3"/>
      <c r="F4" s="3"/>
      <c r="G4" s="3"/>
      <c r="H4" s="3"/>
      <c r="I4" s="33" t="s">
        <v>32</v>
      </c>
      <c r="J4" s="33"/>
      <c r="K4" s="33"/>
      <c r="L4" s="33"/>
      <c r="M4" s="33"/>
      <c r="N4" s="33"/>
    </row>
    <row r="5" spans="1:14" ht="14.45" customHeight="1" x14ac:dyDescent="0.25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27</v>
      </c>
    </row>
    <row r="6" spans="1:14" x14ac:dyDescent="0.25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8" t="s">
        <v>28</v>
      </c>
    </row>
    <row r="7" spans="1:14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8" t="s">
        <v>33</v>
      </c>
    </row>
    <row r="8" spans="1:14" x14ac:dyDescent="0.25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3"/>
    </row>
    <row r="9" spans="1:14" x14ac:dyDescent="0.25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5" t="s">
        <v>16</v>
      </c>
    </row>
    <row r="10" spans="1:14" x14ac:dyDescent="0.25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6" t="s">
        <v>21</v>
      </c>
    </row>
    <row r="11" spans="1:14" x14ac:dyDescent="0.25">
      <c r="A11" s="7"/>
      <c r="B11" s="7"/>
      <c r="C11" s="7"/>
      <c r="D11" s="7"/>
      <c r="E11" s="3"/>
      <c r="F11" s="3"/>
      <c r="G11" s="3"/>
      <c r="H11" s="3"/>
      <c r="I11" s="3"/>
      <c r="J11" s="7"/>
      <c r="K11" s="7"/>
      <c r="L11" s="7"/>
      <c r="M11" s="7"/>
      <c r="N11" s="6" t="s">
        <v>17</v>
      </c>
    </row>
    <row r="12" spans="1:14" x14ac:dyDescent="0.25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3"/>
    </row>
    <row r="13" spans="1:14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7"/>
      <c r="K13" s="34" t="s">
        <v>20</v>
      </c>
      <c r="L13" s="34"/>
      <c r="M13" s="7"/>
      <c r="N13" s="3" t="s">
        <v>18</v>
      </c>
    </row>
    <row r="14" spans="1:14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4"/>
    </row>
    <row r="15" spans="1:14" ht="18.75" x14ac:dyDescent="0.25">
      <c r="A15" s="7"/>
      <c r="B15" s="34" t="s">
        <v>19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4"/>
    </row>
    <row r="16" spans="1:14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7"/>
      <c r="K16" s="7"/>
      <c r="L16" s="7"/>
      <c r="M16" s="7"/>
      <c r="N16" s="3"/>
    </row>
    <row r="17" spans="1:16" x14ac:dyDescent="0.25">
      <c r="A17" s="7"/>
      <c r="B17" s="7"/>
      <c r="C17" s="7"/>
      <c r="D17" s="7"/>
      <c r="E17" s="3"/>
      <c r="F17" s="3"/>
      <c r="G17" s="3"/>
      <c r="H17" s="3"/>
      <c r="I17" s="3"/>
      <c r="J17" s="7"/>
      <c r="K17" s="7"/>
      <c r="L17" s="7"/>
      <c r="M17" s="7"/>
      <c r="N17" s="3"/>
    </row>
    <row r="18" spans="1:16" ht="54.6" customHeight="1" x14ac:dyDescent="0.25">
      <c r="A18" s="37" t="s">
        <v>14</v>
      </c>
      <c r="B18" s="38"/>
      <c r="C18" s="39"/>
      <c r="D18" s="38"/>
      <c r="E18" s="10" t="s">
        <v>36</v>
      </c>
      <c r="F18" s="10" t="s">
        <v>35</v>
      </c>
      <c r="G18" s="10" t="s">
        <v>37</v>
      </c>
      <c r="H18" s="10"/>
      <c r="I18" s="11"/>
      <c r="J18" s="12"/>
      <c r="K18" s="12"/>
      <c r="L18" s="12"/>
      <c r="M18" s="12"/>
      <c r="N18" s="11"/>
    </row>
    <row r="19" spans="1:16" ht="30" customHeight="1" x14ac:dyDescent="0.25">
      <c r="A19" s="28" t="s">
        <v>0</v>
      </c>
      <c r="B19" s="28" t="s">
        <v>1</v>
      </c>
      <c r="C19" s="28" t="s">
        <v>2</v>
      </c>
      <c r="D19" s="28"/>
      <c r="E19" s="11" t="s">
        <v>5</v>
      </c>
      <c r="F19" s="11" t="s">
        <v>7</v>
      </c>
      <c r="G19" s="11" t="s">
        <v>8</v>
      </c>
      <c r="H19" s="11" t="s">
        <v>22</v>
      </c>
      <c r="I19" s="40" t="s">
        <v>15</v>
      </c>
      <c r="J19" s="28" t="s">
        <v>11</v>
      </c>
      <c r="K19" s="28" t="s">
        <v>12</v>
      </c>
      <c r="L19" s="28" t="s">
        <v>13</v>
      </c>
      <c r="M19" s="28" t="s">
        <v>9</v>
      </c>
      <c r="N19" s="36" t="s">
        <v>10</v>
      </c>
    </row>
    <row r="20" spans="1:16" ht="30" x14ac:dyDescent="0.25">
      <c r="A20" s="29"/>
      <c r="B20" s="29"/>
      <c r="C20" s="13" t="s">
        <v>3</v>
      </c>
      <c r="D20" s="13" t="s">
        <v>4</v>
      </c>
      <c r="E20" s="11" t="s">
        <v>6</v>
      </c>
      <c r="F20" s="11" t="s">
        <v>6</v>
      </c>
      <c r="G20" s="11" t="s">
        <v>6</v>
      </c>
      <c r="H20" s="11" t="s">
        <v>6</v>
      </c>
      <c r="I20" s="41"/>
      <c r="J20" s="28"/>
      <c r="K20" s="28"/>
      <c r="L20" s="28"/>
      <c r="M20" s="28"/>
      <c r="N20" s="36"/>
    </row>
    <row r="21" spans="1:16" ht="43.5" customHeight="1" x14ac:dyDescent="0.25">
      <c r="A21" s="17">
        <v>1</v>
      </c>
      <c r="B21" s="27" t="s">
        <v>30</v>
      </c>
      <c r="C21" s="25" t="s">
        <v>29</v>
      </c>
      <c r="D21" s="24">
        <v>12</v>
      </c>
      <c r="E21" s="14">
        <v>10174</v>
      </c>
      <c r="F21" s="22">
        <v>11208.33</v>
      </c>
      <c r="G21" s="22">
        <v>10675</v>
      </c>
      <c r="H21" s="22"/>
      <c r="I21" s="22">
        <f t="shared" ref="I21" si="0">AVERAGE(E21:H21)</f>
        <v>10685.776666666667</v>
      </c>
      <c r="J21" s="23">
        <f xml:space="preserve"> COUNT(E21:G21)</f>
        <v>3</v>
      </c>
      <c r="K21" s="23">
        <f t="shared" ref="K21" si="1">STDEV(E21:H21)</f>
        <v>517.24920457486769</v>
      </c>
      <c r="L21" s="23">
        <f t="shared" ref="L21" si="2">K21/I21*100</f>
        <v>4.8405391644425881</v>
      </c>
      <c r="M21" s="23" t="str">
        <f>IF(L21&lt;33,"ОДНОРОДНЫЕ","НЕОДНОРОДНЫЕ")</f>
        <v>ОДНОРОДНЫЕ</v>
      </c>
      <c r="N21" s="22">
        <f t="shared" ref="N21" si="3">D21*I21</f>
        <v>128229.32</v>
      </c>
    </row>
    <row r="22" spans="1:16" ht="50.25" customHeight="1" x14ac:dyDescent="0.25">
      <c r="A22" s="17">
        <v>2</v>
      </c>
      <c r="B22" s="27" t="s">
        <v>31</v>
      </c>
      <c r="C22" s="26" t="s">
        <v>29</v>
      </c>
      <c r="D22" s="21">
        <v>12</v>
      </c>
      <c r="E22" s="14">
        <v>12937.25</v>
      </c>
      <c r="F22" s="11">
        <v>14245</v>
      </c>
      <c r="G22" s="11">
        <v>13566.67</v>
      </c>
      <c r="H22" s="11"/>
      <c r="I22" s="11">
        <f t="shared" ref="I22" si="4">AVERAGE(E22:H22)</f>
        <v>13582.973333333333</v>
      </c>
      <c r="J22" s="12">
        <f xml:space="preserve"> COUNT(E22:G22)</f>
        <v>3</v>
      </c>
      <c r="K22" s="12">
        <f t="shared" ref="K22" si="5">STDEV(E22:H22)</f>
        <v>654.02741886967806</v>
      </c>
      <c r="L22" s="12">
        <f t="shared" ref="L22" si="6">K22/I22*100</f>
        <v>4.8150533967747711</v>
      </c>
      <c r="M22" s="12" t="str">
        <f t="shared" ref="M22" si="7">IF(L22&lt;33,"ОДНОРОДНЫЕ","НЕОДНОРОДНЫЕ")</f>
        <v>ОДНОРОДНЫЕ</v>
      </c>
      <c r="N22" s="11">
        <f t="shared" ref="N22" si="8">D22*I22</f>
        <v>162995.68</v>
      </c>
    </row>
    <row r="23" spans="1:16" x14ac:dyDescent="0.25">
      <c r="A23" s="13"/>
      <c r="B23" s="18"/>
      <c r="C23" s="19"/>
      <c r="D23" s="20"/>
      <c r="E23" s="11">
        <f>SUMPRODUCT($D$21:$D$22,E21:E22)</f>
        <v>277335</v>
      </c>
      <c r="F23" s="22">
        <f t="shared" ref="F23:G23" si="9">SUMPRODUCT($D$21:$D$22,F21:F22)</f>
        <v>305439.95999999996</v>
      </c>
      <c r="G23" s="22">
        <f t="shared" si="9"/>
        <v>290900.04000000004</v>
      </c>
      <c r="H23" s="16" t="e">
        <f>SUMPRODUCT($D$22:$D$22,H22:H22)</f>
        <v>#VALUE!</v>
      </c>
      <c r="I23" s="11"/>
      <c r="J23" s="12"/>
      <c r="K23" s="12"/>
      <c r="L23" s="12"/>
      <c r="M23" s="12"/>
      <c r="N23" s="15">
        <f>SUM(N21:N22)</f>
        <v>291225</v>
      </c>
    </row>
    <row r="24" spans="1:16" x14ac:dyDescent="0.25">
      <c r="A24" s="7"/>
      <c r="B24" s="7"/>
      <c r="C24" s="7"/>
      <c r="D24" s="7"/>
      <c r="E24" s="3"/>
      <c r="F24" s="3"/>
      <c r="G24" s="3"/>
      <c r="H24" s="3"/>
      <c r="I24" s="3"/>
      <c r="J24" s="7"/>
      <c r="K24" s="7"/>
      <c r="L24" s="7"/>
      <c r="M24" s="7"/>
      <c r="N24" s="3"/>
    </row>
    <row r="25" spans="1:16" s="7" customFormat="1" ht="33.6" customHeight="1" x14ac:dyDescent="0.25">
      <c r="A25" s="35" t="s">
        <v>24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6" s="7" customFormat="1" ht="33.6" customHeight="1" x14ac:dyDescent="0.25">
      <c r="A26" s="32" t="s">
        <v>23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6" s="7" customFormat="1" ht="1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6" s="7" customFormat="1" ht="31.9" customHeight="1" x14ac:dyDescent="0.25">
      <c r="A28" s="30" t="s">
        <v>34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9"/>
      <c r="P28" s="9"/>
    </row>
  </sheetData>
  <mergeCells count="18">
    <mergeCell ref="I4:N4"/>
    <mergeCell ref="K13:L13"/>
    <mergeCell ref="B15:M15"/>
    <mergeCell ref="A25:N25"/>
    <mergeCell ref="A26:N26"/>
    <mergeCell ref="N19:N20"/>
    <mergeCell ref="A18:B18"/>
    <mergeCell ref="C18:D18"/>
    <mergeCell ref="I19:I20"/>
    <mergeCell ref="J19:J20"/>
    <mergeCell ref="K19:K20"/>
    <mergeCell ref="L19:L20"/>
    <mergeCell ref="M19:M20"/>
    <mergeCell ref="A19:A20"/>
    <mergeCell ref="B19:B20"/>
    <mergeCell ref="C19:D19"/>
    <mergeCell ref="A28:N28"/>
    <mergeCell ref="A27:N27"/>
  </mergeCells>
  <conditionalFormatting sqref="M21:M23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3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2022-12-27T08:02:57Z</dcterms:modified>
</cp:coreProperties>
</file>