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H27" i="1"/>
  <c r="E27" i="1"/>
  <c r="J22" i="1" l="1"/>
  <c r="J23" i="1"/>
  <c r="J24" i="1"/>
  <c r="J25" i="1"/>
  <c r="J26" i="1"/>
  <c r="J21" i="1"/>
  <c r="I21" i="1" l="1"/>
  <c r="N21" i="1" s="1"/>
  <c r="K21" i="1"/>
  <c r="I22" i="1"/>
  <c r="N22" i="1" s="1"/>
  <c r="K22" i="1"/>
  <c r="I23" i="1"/>
  <c r="N23" i="1" s="1"/>
  <c r="K23" i="1"/>
  <c r="I24" i="1"/>
  <c r="N24" i="1" s="1"/>
  <c r="K24" i="1"/>
  <c r="I25" i="1"/>
  <c r="N25" i="1" s="1"/>
  <c r="K25" i="1"/>
  <c r="I26" i="1"/>
  <c r="N26" i="1" s="1"/>
  <c r="K26" i="1"/>
  <c r="L21" i="1" l="1"/>
  <c r="M21" i="1" s="1"/>
  <c r="L22" i="1"/>
  <c r="M22" i="1" s="1"/>
  <c r="L26" i="1"/>
  <c r="M26" i="1" s="1"/>
  <c r="L25" i="1"/>
  <c r="M25" i="1" s="1"/>
  <c r="L23" i="1"/>
  <c r="M23" i="1" s="1"/>
  <c r="N27" i="1"/>
  <c r="L24" i="1"/>
  <c r="M24" i="1" s="1"/>
</calcChain>
</file>

<file path=xl/sharedStrings.xml><?xml version="1.0" encoding="utf-8"?>
<sst xmlns="http://schemas.openxmlformats.org/spreadsheetml/2006/main" count="50" uniqueCount="45">
  <si>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</si>
  <si>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</si>
  <si>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</si>
  <si>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</si>
  <si>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</si>
  <si>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</si>
  <si>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</si>
  <si>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</si>
  <si>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</si>
  <si>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</si>
  <si>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</si>
  <si>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</si>
  <si>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</si>
  <si>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</si>
  <si>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</si>
  <si>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</si>
  <si>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</si>
  <si>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</si>
  <si>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</si>
  <si>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</si>
  <si>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</si>
  <si>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</si>
  <si>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</si>
  <si>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</si>
  <si>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</si>
  <si>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</si>
  <si>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</si>
  <si>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</si>
  <si>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</si>
  <si>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флакон</t>
  </si>
  <si>
    <t>шт</t>
  </si>
  <si>
    <t>упак</t>
  </si>
  <si>
    <t>рулон</t>
  </si>
  <si>
    <t>Журнал  контроля плазменной
стерилизации</t>
  </si>
  <si>
    <t>Средство стерилизующее «СТ-60-Мед Теко»</t>
  </si>
  <si>
    <t>Индикаторы ИКПлСт-"Медтест"</t>
  </si>
  <si>
    <t>Рулоны для стерилизации
(на момент подачи Заявки наименование товара указать в
соответствии с действующем РУ
выданным Росздравнадзором)</t>
  </si>
  <si>
    <t>Рулоны для стерилизации
(на момент подачи Заявки наименование товара указать в
соответствии с действующем РУ выданным Росздравнадзором)</t>
  </si>
  <si>
    <t>№ 341-22</t>
  </si>
  <si>
    <t>на поставку расходных материалов для плазменного стерилизатора «Пластер-100-Мед Теко»   путем запроса котировок</t>
  </si>
  <si>
    <t>вх. № 5663-10/22 от 26.10.2022</t>
  </si>
  <si>
    <t>вх. № 5662-10/22 от 26.10.2022</t>
  </si>
  <si>
    <t>вх. № 5661-10/22 от 26.10.2022</t>
  </si>
  <si>
    <t>Исходя из имеющегося у Заказчика объёма финансового обеспечения для осуществления закупки НМЦД устанавливается в размере 475808 руб. (четыреста семьдесят пять тысяч восемьсот восемь рублей 00 копеек)</t>
  </si>
  <si>
    <t>Рулоны для стерилизации (на момент подачи Заявки наименование товара указать в соответствии с действующем РУ выданным Росздравнадзором)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</si>
</sst>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23" zoomScale="85" zoomScaleNormal="85" zoomScalePageLayoutView="70" workbookViewId="0">
      <selection activeCell="J37" sqref="J37"/>
    </sheetView>
  </sheetViews>
  <sheetFormatPr defaultRowHeight="15" x14ac:dyDescent="0.25"/>
  <cols>
    <col min="1" max="1" width="6.140625" style="1" bestFit="1" customWidth="1"/>
    <col min="2" max="2" width="34.28515625" style="1" customWidth="1"/>
    <col min="3" max="3" width="7.85546875" style="1" bestFit="1" customWidth="1"/>
    <col min="4" max="4" width="7.140625" style="1" bestFit="1" customWidth="1"/>
    <col min="5" max="5" width="14.140625" style="2" bestFit="1" customWidth="1"/>
    <col min="6" max="6" width="15.140625" style="2" bestFit="1" customWidth="1"/>
    <col min="7" max="7" width="14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ht="28.5" customHeight="1" x14ac:dyDescent="0.25">
      <c r="A4" s="7"/>
      <c r="B4" s="7"/>
      <c r="C4" s="7"/>
      <c r="D4" s="7"/>
      <c r="E4" s="3"/>
      <c r="F4" s="3"/>
      <c r="G4" s="3"/>
      <c r="H4" s="3"/>
      <c r="I4" s="26" t="s">
        <v>39</v>
      </c>
      <c r="J4" s="26"/>
      <c r="K4" s="26"/>
      <c r="L4" s="26"/>
      <c r="M4" s="26"/>
      <c r="N4" s="26"/>
    </row>
    <row r="5" spans="1:14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38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27" t="s">
        <v>20</v>
      </c>
      <c r="L13" s="27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0" t="s">
        <v>14</v>
      </c>
      <c r="B18" s="31"/>
      <c r="C18" s="32"/>
      <c r="D18" s="31"/>
      <c r="E18" s="10" t="s">
        <v>40</v>
      </c>
      <c r="F18" s="10" t="s">
        <v>41</v>
      </c>
      <c r="G18" s="10" t="s">
        <v>42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35" t="s">
        <v>0</v>
      </c>
      <c r="B19" s="35" t="s">
        <v>1</v>
      </c>
      <c r="C19" s="35" t="s">
        <v>2</v>
      </c>
      <c r="D19" s="35"/>
      <c r="E19" s="11" t="s">
        <v>5</v>
      </c>
      <c r="F19" s="11" t="s">
        <v>7</v>
      </c>
      <c r="G19" s="11" t="s">
        <v>8</v>
      </c>
      <c r="H19" s="11" t="s">
        <v>22</v>
      </c>
      <c r="I19" s="33" t="s">
        <v>15</v>
      </c>
      <c r="J19" s="35" t="s">
        <v>11</v>
      </c>
      <c r="K19" s="35" t="s">
        <v>12</v>
      </c>
      <c r="L19" s="35" t="s">
        <v>13</v>
      </c>
      <c r="M19" s="35" t="s">
        <v>9</v>
      </c>
      <c r="N19" s="29" t="s">
        <v>10</v>
      </c>
    </row>
    <row r="20" spans="1:16" ht="30" x14ac:dyDescent="0.25">
      <c r="A20" s="36"/>
      <c r="B20" s="36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34"/>
      <c r="J20" s="35"/>
      <c r="K20" s="35"/>
      <c r="L20" s="35"/>
      <c r="M20" s="35"/>
      <c r="N20" s="29"/>
    </row>
    <row r="21" spans="1:16" ht="30" x14ac:dyDescent="0.25">
      <c r="A21" s="17">
        <v>1</v>
      </c>
      <c r="B21" s="20" t="s">
        <v>34</v>
      </c>
      <c r="C21" s="22" t="s">
        <v>29</v>
      </c>
      <c r="D21" s="22">
        <v>12</v>
      </c>
      <c r="E21" s="14">
        <v>4158</v>
      </c>
      <c r="F21" s="11">
        <v>3960</v>
      </c>
      <c r="G21" s="11">
        <v>4365</v>
      </c>
      <c r="H21" s="11"/>
      <c r="I21" s="11">
        <f t="shared" ref="I21:I26" si="0">AVERAGE(E21:H21)</f>
        <v>4161</v>
      </c>
      <c r="J21" s="12">
        <f xml:space="preserve"> COUNT(E21:G21)</f>
        <v>3</v>
      </c>
      <c r="K21" s="12">
        <f t="shared" ref="K21:K26" si="1">STDEV(E21:H21)</f>
        <v>202.51666598085205</v>
      </c>
      <c r="L21" s="12">
        <f t="shared" ref="L21:L26" si="2">K21/I21*100</f>
        <v>4.8670191295566463</v>
      </c>
      <c r="M21" s="12" t="str">
        <f t="shared" ref="M21:M26" si="3">IF(L21&lt;33,"ОДНОРОДНЫЕ","НЕОДНОРОДНЫЕ")</f>
        <v>ОДНОРОДНЫЕ</v>
      </c>
      <c r="N21" s="11">
        <f t="shared" ref="N21:N26" si="4">D21*I21</f>
        <v>49932</v>
      </c>
    </row>
    <row r="22" spans="1:16" ht="30" x14ac:dyDescent="0.25">
      <c r="A22" s="17">
        <v>2</v>
      </c>
      <c r="B22" s="20" t="s">
        <v>33</v>
      </c>
      <c r="C22" s="22" t="s">
        <v>30</v>
      </c>
      <c r="D22" s="22">
        <v>2</v>
      </c>
      <c r="E22" s="14">
        <v>90</v>
      </c>
      <c r="F22" s="11">
        <v>84</v>
      </c>
      <c r="G22" s="11">
        <v>95</v>
      </c>
      <c r="H22" s="11"/>
      <c r="I22" s="11">
        <f t="shared" si="0"/>
        <v>89.666666666666671</v>
      </c>
      <c r="J22" s="12">
        <f t="shared" ref="J22:J26" si="5" xml:space="preserve"> COUNT(E22:G22)</f>
        <v>3</v>
      </c>
      <c r="K22" s="12">
        <f t="shared" si="1"/>
        <v>5.5075705472861021</v>
      </c>
      <c r="L22" s="12">
        <f t="shared" si="2"/>
        <v>6.1422719858209316</v>
      </c>
      <c r="M22" s="12" t="str">
        <f t="shared" si="3"/>
        <v>ОДНОРОДНЫЕ</v>
      </c>
      <c r="N22" s="11">
        <f t="shared" si="4"/>
        <v>179.33333333333334</v>
      </c>
    </row>
    <row r="23" spans="1:16" ht="30" x14ac:dyDescent="0.25">
      <c r="A23" s="17">
        <v>3</v>
      </c>
      <c r="B23" s="20" t="s">
        <v>35</v>
      </c>
      <c r="C23" s="22" t="s">
        <v>31</v>
      </c>
      <c r="D23" s="22">
        <v>6</v>
      </c>
      <c r="E23" s="14">
        <v>2541</v>
      </c>
      <c r="F23" s="11">
        <v>2420</v>
      </c>
      <c r="G23" s="11">
        <v>2700</v>
      </c>
      <c r="H23" s="11"/>
      <c r="I23" s="11">
        <f t="shared" si="0"/>
        <v>2553.6666666666665</v>
      </c>
      <c r="J23" s="12">
        <f t="shared" si="5"/>
        <v>3</v>
      </c>
      <c r="K23" s="12">
        <f t="shared" si="1"/>
        <v>140.42910429584509</v>
      </c>
      <c r="L23" s="12">
        <f t="shared" si="2"/>
        <v>5.4991164715772785</v>
      </c>
      <c r="M23" s="12" t="str">
        <f t="shared" si="3"/>
        <v>ОДНОРОДНЫЕ</v>
      </c>
      <c r="N23" s="11">
        <f t="shared" si="4"/>
        <v>15322</v>
      </c>
    </row>
    <row r="24" spans="1:16" ht="90" x14ac:dyDescent="0.25">
      <c r="A24" s="17">
        <v>4</v>
      </c>
      <c r="B24" s="20" t="s">
        <v>36</v>
      </c>
      <c r="C24" s="22" t="s">
        <v>32</v>
      </c>
      <c r="D24" s="22">
        <v>4</v>
      </c>
      <c r="E24" s="14">
        <v>7045.5</v>
      </c>
      <c r="F24" s="11">
        <v>6710</v>
      </c>
      <c r="G24" s="11">
        <v>7400</v>
      </c>
      <c r="H24" s="11"/>
      <c r="I24" s="11">
        <f t="shared" si="0"/>
        <v>7051.833333333333</v>
      </c>
      <c r="J24" s="12">
        <f t="shared" si="5"/>
        <v>3</v>
      </c>
      <c r="K24" s="12">
        <f t="shared" si="1"/>
        <v>345.04359627927215</v>
      </c>
      <c r="L24" s="12">
        <f t="shared" si="2"/>
        <v>4.89296300648917</v>
      </c>
      <c r="M24" s="12" t="str">
        <f t="shared" si="3"/>
        <v>ОДНОРОДНЫЕ</v>
      </c>
      <c r="N24" s="11">
        <f t="shared" si="4"/>
        <v>28207.333333333332</v>
      </c>
    </row>
    <row r="25" spans="1:16" ht="90" x14ac:dyDescent="0.25">
      <c r="A25" s="17">
        <v>5</v>
      </c>
      <c r="B25" s="20" t="s">
        <v>37</v>
      </c>
      <c r="C25" s="22" t="s">
        <v>32</v>
      </c>
      <c r="D25" s="22">
        <v>12</v>
      </c>
      <c r="E25" s="14">
        <v>14206.5</v>
      </c>
      <c r="F25" s="11">
        <v>13530</v>
      </c>
      <c r="G25" s="11">
        <v>14950</v>
      </c>
      <c r="H25" s="11"/>
      <c r="I25" s="11">
        <f t="shared" si="0"/>
        <v>14228.833333333334</v>
      </c>
      <c r="J25" s="12">
        <f t="shared" si="5"/>
        <v>3</v>
      </c>
      <c r="K25" s="12">
        <f t="shared" si="1"/>
        <v>710.26339011195932</v>
      </c>
      <c r="L25" s="12">
        <f t="shared" si="2"/>
        <v>4.9917190923029011</v>
      </c>
      <c r="M25" s="12" t="str">
        <f t="shared" si="3"/>
        <v>ОДНОРОДНЫЕ</v>
      </c>
      <c r="N25" s="11">
        <f t="shared" si="4"/>
        <v>170746</v>
      </c>
    </row>
    <row r="26" spans="1:16" ht="75" x14ac:dyDescent="0.25">
      <c r="A26" s="17">
        <v>6</v>
      </c>
      <c r="B26" s="20" t="s">
        <v>44</v>
      </c>
      <c r="C26" s="22" t="s">
        <v>32</v>
      </c>
      <c r="D26" s="22">
        <v>12</v>
      </c>
      <c r="E26" s="14">
        <v>19635</v>
      </c>
      <c r="F26" s="11">
        <v>18700</v>
      </c>
      <c r="G26" s="11">
        <v>20650</v>
      </c>
      <c r="H26" s="11"/>
      <c r="I26" s="11">
        <f t="shared" si="0"/>
        <v>19661.666666666668</v>
      </c>
      <c r="J26" s="12">
        <f t="shared" si="5"/>
        <v>3</v>
      </c>
      <c r="K26" s="12">
        <f t="shared" si="1"/>
        <v>975.27346592293452</v>
      </c>
      <c r="L26" s="12">
        <f t="shared" si="2"/>
        <v>4.9602787111448725</v>
      </c>
      <c r="M26" s="12" t="str">
        <f t="shared" si="3"/>
        <v>ОДНОРОДНЫЕ</v>
      </c>
      <c r="N26" s="11">
        <f t="shared" si="4"/>
        <v>235940</v>
      </c>
    </row>
    <row r="27" spans="1:16" x14ac:dyDescent="0.25">
      <c r="A27" s="13"/>
      <c r="B27" s="18"/>
      <c r="C27" s="19"/>
      <c r="D27" s="21"/>
      <c r="E27" s="11">
        <f>SUMPRODUCT($D$21:$D$26,E21:E26)</f>
        <v>499602</v>
      </c>
      <c r="F27" s="16">
        <f>SUMPRODUCT($D$21:$D$26,F21:F26)</f>
        <v>475808</v>
      </c>
      <c r="G27" s="16">
        <f>SUMPRODUCT($D$21:$D$26,G21:G26)</f>
        <v>525570</v>
      </c>
      <c r="H27" s="16">
        <f>SUMPRODUCT($D$21:$D$26,H21:H26)</f>
        <v>0</v>
      </c>
      <c r="I27" s="11"/>
      <c r="J27" s="12"/>
      <c r="K27" s="12"/>
      <c r="L27" s="12"/>
      <c r="M27" s="12"/>
      <c r="N27" s="15">
        <f>SUM(N21:N26)</f>
        <v>500326.66666666669</v>
      </c>
    </row>
    <row r="28" spans="1:16" x14ac:dyDescent="0.25">
      <c r="A28" s="7"/>
      <c r="B28" s="7"/>
      <c r="C28" s="7"/>
      <c r="D28" s="7"/>
      <c r="E28" s="3"/>
      <c r="F28" s="3"/>
      <c r="G28" s="3"/>
      <c r="H28" s="3"/>
      <c r="I28" s="3"/>
      <c r="J28" s="7"/>
      <c r="K28" s="7"/>
      <c r="L28" s="7"/>
      <c r="M28" s="7"/>
      <c r="N28" s="3"/>
    </row>
    <row r="29" spans="1:16" s="7" customFormat="1" ht="33.6" customHeight="1" x14ac:dyDescent="0.25">
      <c r="A29" s="28" t="s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6" s="7" customFormat="1" ht="33.6" customHeight="1" x14ac:dyDescent="0.25">
      <c r="A30" s="25" t="s">
        <v>23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6" s="7" customFormat="1" ht="1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6" s="7" customFormat="1" ht="31.9" customHeight="1" x14ac:dyDescent="0.25">
      <c r="A32" s="23" t="s">
        <v>43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9"/>
      <c r="P32" s="9"/>
    </row>
  </sheetData>
  <mergeCells count="18">
    <mergeCell ref="B19:B20"/>
    <mergeCell ref="C19:D19"/>
    <mergeCell ref="A32:N32"/>
    <mergeCell ref="A31:N31"/>
    <mergeCell ref="I4:N4"/>
    <mergeCell ref="K13:L13"/>
    <mergeCell ref="B15:M15"/>
    <mergeCell ref="A29:N29"/>
    <mergeCell ref="A30:N30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</mergeCells>
  <conditionalFormatting sqref="M21:M27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7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2022-12-26T08:11:58Z</dcterms:modified>
</cp:coreProperties>
</file>