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43A2A571-15A7-4E0F-A477-08B991142E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E23" i="1"/>
  <c r="G23" i="1"/>
  <c r="F23" i="1"/>
  <c r="J24" i="1"/>
  <c r="O24" i="1" s="1"/>
  <c r="K24" i="1"/>
  <c r="L24" i="1"/>
  <c r="M24" i="1" s="1"/>
  <c r="N24" i="1" s="1"/>
  <c r="J25" i="1"/>
  <c r="O25" i="1" s="1"/>
  <c r="K25" i="1"/>
  <c r="L25" i="1"/>
  <c r="M25" i="1" s="1"/>
  <c r="N25" i="1" s="1"/>
  <c r="L21" i="1"/>
  <c r="K21" i="1"/>
  <c r="J21" i="1"/>
  <c r="L23" i="1" l="1"/>
  <c r="J23" i="1"/>
  <c r="O23" i="1" s="1"/>
  <c r="K23" i="1"/>
  <c r="K22" i="1"/>
  <c r="L22" i="1"/>
  <c r="J22" i="1"/>
  <c r="O22" i="1" s="1"/>
  <c r="M21" i="1"/>
  <c r="N21" i="1" s="1"/>
  <c r="O21" i="1"/>
  <c r="M23" i="1" l="1"/>
  <c r="N23" i="1" s="1"/>
  <c r="M22" i="1"/>
  <c r="N22" i="1" s="1"/>
</calcChain>
</file>

<file path=xl/sharedStrings.xml><?xml version="1.0" encoding="utf-8"?>
<sst xmlns="http://schemas.openxmlformats.org/spreadsheetml/2006/main" count="45" uniqueCount="40">
  <si>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</si>
  <si>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</si>
  <si>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</si>
  <si>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</si>
  <si>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</si>
  <si>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</si>
  <si>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</si>
  <si>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</si>
  <si>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</si>
  <si>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</si>
  <si>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</si>
  <si>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</si>
  <si>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</si>
  <si>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</si>
  <si>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</si>
  <si>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</si>
  <si>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</si>
  <si>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</si>
  <si>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</si>
  <si>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</si>
  <si>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</si>
  <si>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</si>
  <si>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</si>
  <si>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</si>
  <si>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</si>
  <si>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сбор, транспортирование и термическое обезвреживание медицинских отходов класса Б</t>
  </si>
  <si>
    <t>кг</t>
  </si>
  <si>
    <t>сбор, транспортирование и термическое обезвреживание медицинских отходов класса В</t>
  </si>
  <si>
    <t>ИТОГО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</si>
  <si>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</si>
  <si>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2 700 000,00 (два миллиона семьсот тысяч) рублей.</t>
  </si>
  <si>
    <t>Приложение № 4</t>
  </si>
  <si>
    <t>к Извещению о проведении закупки</t>
  </si>
  <si>
    <t>путем запроса котировок в электронной форме, участниками которого могут являться</t>
  </si>
  <si>
    <t>только субъекты малого и среднего предпринимательства</t>
  </si>
  <si>
    <t>на оказание услуг по сбору, транспортированию и термическому обезвреживанию медицинских отходов класса Б и В</t>
  </si>
  <si>
    <t>№ 339-22</t>
  </si>
  <si>
    <t>КП вх. 6841-12/22 от 16.12.2022</t>
  </si>
  <si>
    <t>КП вх. 6840-12/22 от 16.12.2022</t>
  </si>
  <si>
    <t>КП вх. 6839-12/22 от 16.12.2022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</si>
</sst>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tabSelected="1" topLeftCell="A7" zoomScale="85" zoomScaleNormal="85" zoomScalePageLayoutView="70" workbookViewId="0">
      <selection activeCell="A28" sqref="A28:O28"/>
    </sheetView>
  </sheetViews>
  <sheetFormatPr defaultRowHeight="15" x14ac:dyDescent="0.25"/>
  <cols>
    <col min="1" max="1" width="9.140625" style="1"/>
    <col min="2" max="2" width="27.28515625" style="1" customWidth="1"/>
    <col min="3" max="4" width="9.140625" style="1"/>
    <col min="5" max="5" width="14.85546875" style="2" customWidth="1"/>
    <col min="6" max="7" width="14.7109375" style="2" customWidth="1"/>
    <col min="8" max="8" width="14.7109375" style="2" hidden="1" customWidth="1"/>
    <col min="9" max="9" width="14.42578125" style="2" hidden="1" customWidth="1"/>
    <col min="10" max="10" width="13.7109375" style="2" customWidth="1"/>
    <col min="11" max="11" width="9.42578125" style="1" customWidth="1"/>
    <col min="12" max="12" width="12.5703125" style="1" customWidth="1"/>
    <col min="13" max="13" width="10.28515625" style="1" customWidth="1"/>
    <col min="14" max="14" width="14.28515625" style="1" customWidth="1"/>
    <col min="15" max="15" width="13.28515625" style="2" customWidth="1"/>
    <col min="16" max="16384" width="9.140625" style="1"/>
  </cols>
  <sheetData>
    <row r="1" spans="2:15" x14ac:dyDescent="0.25">
      <c r="O1" s="15" t="s">
        <v>31</v>
      </c>
    </row>
    <row r="2" spans="2:15" ht="14.45" customHeight="1" x14ac:dyDescent="0.25">
      <c r="O2" s="15" t="s">
        <v>32</v>
      </c>
    </row>
    <row r="3" spans="2:15" ht="14.45" customHeight="1" x14ac:dyDescent="0.25">
      <c r="O3" s="15" t="s">
        <v>35</v>
      </c>
    </row>
    <row r="4" spans="2:15" ht="14.45" customHeight="1" x14ac:dyDescent="0.25">
      <c r="O4" s="15" t="s">
        <v>33</v>
      </c>
    </row>
    <row r="5" spans="2:15" ht="14.45" customHeight="1" x14ac:dyDescent="0.25">
      <c r="O5" s="15" t="s">
        <v>34</v>
      </c>
    </row>
    <row r="6" spans="2:15" ht="14.45" customHeight="1" x14ac:dyDescent="0.2">
      <c r="O6" s="16" t="s">
        <v>36</v>
      </c>
    </row>
    <row r="7" spans="2:15" ht="14.45" customHeight="1" x14ac:dyDescent="0.2">
      <c r="O7" s="16"/>
    </row>
    <row r="8" spans="2:15" x14ac:dyDescent="0.25">
      <c r="O8" s="7" t="s">
        <v>16</v>
      </c>
    </row>
    <row r="9" spans="2:15" x14ac:dyDescent="0.25">
      <c r="O9" s="8" t="s">
        <v>21</v>
      </c>
    </row>
    <row r="10" spans="2:15" x14ac:dyDescent="0.25">
      <c r="O10" s="8" t="s">
        <v>17</v>
      </c>
    </row>
    <row r="11" spans="2:15" ht="14.45" x14ac:dyDescent="0.3"/>
    <row r="12" spans="2:15" ht="28.9" customHeight="1" x14ac:dyDescent="0.25">
      <c r="L12" s="17" t="s">
        <v>20</v>
      </c>
      <c r="M12" s="17"/>
      <c r="O12" s="3" t="s">
        <v>18</v>
      </c>
    </row>
    <row r="13" spans="2:15" ht="18" x14ac:dyDescent="0.3">
      <c r="O13" s="4"/>
    </row>
    <row r="14" spans="2:15" ht="18.75" x14ac:dyDescent="0.25">
      <c r="B14" s="18" t="s">
        <v>19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4"/>
    </row>
    <row r="15" spans="2:15" ht="18.75" hidden="1" x14ac:dyDescent="0.25">
      <c r="E15" s="1"/>
      <c r="F15" s="1"/>
      <c r="G15" s="1"/>
      <c r="H15" s="1"/>
      <c r="I15" s="1"/>
      <c r="J15" s="1"/>
      <c r="O15" s="4"/>
    </row>
    <row r="16" spans="2:15" hidden="1" x14ac:dyDescent="0.25"/>
    <row r="18" spans="1:15" ht="57.6" customHeight="1" x14ac:dyDescent="0.25">
      <c r="A18" s="21" t="s">
        <v>14</v>
      </c>
      <c r="B18" s="22"/>
      <c r="C18" s="23">
        <f>SUMIF(O21:O22,"&gt;0")</f>
        <v>3030000</v>
      </c>
      <c r="D18" s="22"/>
      <c r="E18" s="9" t="s">
        <v>37</v>
      </c>
      <c r="F18" s="9" t="s">
        <v>38</v>
      </c>
      <c r="G18" s="9" t="s">
        <v>39</v>
      </c>
      <c r="H18" s="9"/>
      <c r="I18" s="5"/>
      <c r="J18" s="5"/>
      <c r="K18" s="6"/>
      <c r="L18" s="6"/>
      <c r="M18" s="6"/>
      <c r="N18" s="6"/>
      <c r="O18" s="5"/>
    </row>
    <row r="19" spans="1:15" ht="30" customHeight="1" x14ac:dyDescent="0.25">
      <c r="A19" s="26" t="s">
        <v>0</v>
      </c>
      <c r="B19" s="26" t="s">
        <v>1</v>
      </c>
      <c r="C19" s="26" t="s">
        <v>2</v>
      </c>
      <c r="D19" s="26"/>
      <c r="E19" s="5" t="s">
        <v>5</v>
      </c>
      <c r="F19" s="5" t="s">
        <v>7</v>
      </c>
      <c r="G19" s="5" t="s">
        <v>8</v>
      </c>
      <c r="H19" s="5" t="s">
        <v>22</v>
      </c>
      <c r="I19" s="5" t="s">
        <v>23</v>
      </c>
      <c r="J19" s="24" t="s">
        <v>15</v>
      </c>
      <c r="K19" s="26" t="s">
        <v>11</v>
      </c>
      <c r="L19" s="26" t="s">
        <v>12</v>
      </c>
      <c r="M19" s="26" t="s">
        <v>13</v>
      </c>
      <c r="N19" s="26" t="s">
        <v>9</v>
      </c>
      <c r="O19" s="20" t="s">
        <v>10</v>
      </c>
    </row>
    <row r="20" spans="1:15" ht="30" x14ac:dyDescent="0.25">
      <c r="A20" s="26"/>
      <c r="B20" s="26"/>
      <c r="C20" s="6" t="s">
        <v>3</v>
      </c>
      <c r="D20" s="6" t="s">
        <v>4</v>
      </c>
      <c r="E20" s="5" t="s">
        <v>6</v>
      </c>
      <c r="F20" s="5" t="s">
        <v>6</v>
      </c>
      <c r="G20" s="5" t="s">
        <v>6</v>
      </c>
      <c r="H20" s="5" t="s">
        <v>6</v>
      </c>
      <c r="I20" s="5" t="s">
        <v>6</v>
      </c>
      <c r="J20" s="25"/>
      <c r="K20" s="26"/>
      <c r="L20" s="26"/>
      <c r="M20" s="26"/>
      <c r="N20" s="26"/>
      <c r="O20" s="20"/>
    </row>
    <row r="21" spans="1:15" ht="73.900000000000006" customHeight="1" x14ac:dyDescent="0.25">
      <c r="A21" s="6">
        <v>1</v>
      </c>
      <c r="B21" s="6" t="s">
        <v>25</v>
      </c>
      <c r="C21" s="6" t="s">
        <v>26</v>
      </c>
      <c r="D21" s="13">
        <v>35000</v>
      </c>
      <c r="E21" s="5">
        <v>60</v>
      </c>
      <c r="F21" s="5">
        <v>67</v>
      </c>
      <c r="G21" s="5">
        <v>75</v>
      </c>
      <c r="H21" s="5"/>
      <c r="I21" s="5"/>
      <c r="J21" s="5">
        <f t="shared" ref="J21:J24" si="0">AVERAGE(E21:I21)</f>
        <v>67.333333333333329</v>
      </c>
      <c r="K21" s="6">
        <f t="shared" ref="K21:K24" si="1">COUNT(E21:I21)</f>
        <v>3</v>
      </c>
      <c r="L21" s="6">
        <f t="shared" ref="L21:L24" si="2">STDEV(E21:I21)</f>
        <v>7.5055534994651349</v>
      </c>
      <c r="M21" s="6">
        <f t="shared" ref="M21:M24" si="3">L21/J21*100</f>
        <v>11.146861632869014</v>
      </c>
      <c r="N21" s="6" t="str">
        <f t="shared" ref="N21:N24" si="4">IF(M21&lt;33,"ОДНОРОДНЫЕ","НЕОДНОРОДНЫЕ")</f>
        <v>ОДНОРОДНЫЕ</v>
      </c>
      <c r="O21" s="5">
        <f t="shared" ref="O21:O24" si="5">D21*J21</f>
        <v>2356666.6666666665</v>
      </c>
    </row>
    <row r="22" spans="1:15" ht="75" x14ac:dyDescent="0.25">
      <c r="A22" s="6">
        <v>2</v>
      </c>
      <c r="B22" s="6" t="s">
        <v>27</v>
      </c>
      <c r="C22" s="6" t="s">
        <v>26</v>
      </c>
      <c r="D22" s="13">
        <v>10000</v>
      </c>
      <c r="E22" s="5">
        <v>60</v>
      </c>
      <c r="F22" s="5">
        <v>67</v>
      </c>
      <c r="G22" s="5">
        <v>75</v>
      </c>
      <c r="H22" s="5"/>
      <c r="I22" s="5"/>
      <c r="J22" s="5">
        <f t="shared" si="0"/>
        <v>67.333333333333329</v>
      </c>
      <c r="K22" s="6">
        <f t="shared" si="1"/>
        <v>3</v>
      </c>
      <c r="L22" s="6">
        <f t="shared" si="2"/>
        <v>7.5055534994651349</v>
      </c>
      <c r="M22" s="6">
        <f t="shared" si="3"/>
        <v>11.146861632869014</v>
      </c>
      <c r="N22" s="6" t="str">
        <f t="shared" si="4"/>
        <v>ОДНОРОДНЫЕ</v>
      </c>
      <c r="O22" s="5">
        <f t="shared" si="5"/>
        <v>673333.33333333326</v>
      </c>
    </row>
    <row r="23" spans="1:15" x14ac:dyDescent="0.25">
      <c r="A23" s="6">
        <v>3</v>
      </c>
      <c r="B23" s="6" t="s">
        <v>28</v>
      </c>
      <c r="C23" s="6"/>
      <c r="D23" s="12"/>
      <c r="E23" s="5">
        <f>SUMPRODUCT(D21:D22,E21:E22)</f>
        <v>2700000</v>
      </c>
      <c r="F23" s="5">
        <f>SUMPRODUCT(D21:D22,F21:F22)</f>
        <v>3015000</v>
      </c>
      <c r="G23" s="5">
        <f>SUMPRODUCT(D21:D22,G21:G22)</f>
        <v>3375000</v>
      </c>
      <c r="H23" s="5"/>
      <c r="I23" s="5"/>
      <c r="J23" s="5">
        <f t="shared" si="0"/>
        <v>3030000</v>
      </c>
      <c r="K23" s="6">
        <f t="shared" si="1"/>
        <v>3</v>
      </c>
      <c r="L23" s="6">
        <f t="shared" si="2"/>
        <v>337749.90747593105</v>
      </c>
      <c r="M23" s="6">
        <f t="shared" si="3"/>
        <v>11.146861632869012</v>
      </c>
      <c r="N23" s="6" t="str">
        <f t="shared" si="4"/>
        <v>ОДНОРОДНЫЕ</v>
      </c>
      <c r="O23" s="5">
        <f t="shared" si="5"/>
        <v>0</v>
      </c>
    </row>
    <row r="24" spans="1:15" ht="14.45" hidden="1" x14ac:dyDescent="0.3">
      <c r="A24" s="6">
        <v>4</v>
      </c>
      <c r="B24" s="10"/>
      <c r="C24" s="6"/>
      <c r="D24" s="11"/>
      <c r="E24" s="5"/>
      <c r="F24" s="5"/>
      <c r="G24" s="5"/>
      <c r="H24" s="5"/>
      <c r="I24" s="5"/>
      <c r="J24" s="5" t="e">
        <f t="shared" si="0"/>
        <v>#DIV/0!</v>
      </c>
      <c r="K24" s="6">
        <f t="shared" si="1"/>
        <v>0</v>
      </c>
      <c r="L24" s="6" t="e">
        <f t="shared" si="2"/>
        <v>#DIV/0!</v>
      </c>
      <c r="M24" s="6" t="e">
        <f t="shared" si="3"/>
        <v>#DIV/0!</v>
      </c>
      <c r="N24" s="6" t="e">
        <f t="shared" si="4"/>
        <v>#DIV/0!</v>
      </c>
      <c r="O24" s="5" t="e">
        <f t="shared" si="5"/>
        <v>#DIV/0!</v>
      </c>
    </row>
    <row r="25" spans="1:15" ht="14.45" hidden="1" customHeight="1" x14ac:dyDescent="0.3">
      <c r="A25" s="6">
        <v>5</v>
      </c>
      <c r="B25" s="10"/>
      <c r="C25" s="6"/>
      <c r="D25" s="11"/>
      <c r="E25" s="5"/>
      <c r="F25" s="5"/>
      <c r="G25" s="5"/>
      <c r="H25" s="5"/>
      <c r="I25" s="5"/>
      <c r="J25" s="5" t="e">
        <f>AVERAGE(E25:I25)</f>
        <v>#DIV/0!</v>
      </c>
      <c r="K25" s="6">
        <f>COUNT(E25:I25)</f>
        <v>0</v>
      </c>
      <c r="L25" s="6" t="e">
        <f>STDEV(E25:I25)</f>
        <v>#DIV/0!</v>
      </c>
      <c r="M25" s="6" t="e">
        <f>L25/J25*100</f>
        <v>#DIV/0!</v>
      </c>
      <c r="N25" s="6" t="e">
        <f>IF(M25&lt;33,"ОДНОРОДНЫЕ","НЕОДНОРОДНЫЕ")</f>
        <v>#DIV/0!</v>
      </c>
      <c r="O25" s="5" t="e">
        <f>D25*J25</f>
        <v>#DIV/0!</v>
      </c>
    </row>
    <row r="26" spans="1:15" ht="14.45" x14ac:dyDescent="0.3"/>
    <row r="27" spans="1:15" s="14" customFormat="1" ht="33.6" customHeight="1" x14ac:dyDescent="0.25">
      <c r="A27" s="19" t="s">
        <v>29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s="14" customFormat="1" ht="33.6" customHeight="1" x14ac:dyDescent="0.25">
      <c r="A28" s="19" t="s">
        <v>24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5" s="14" customFormat="1" ht="15" customHeight="1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  <row r="30" spans="1:15" s="14" customFormat="1" ht="31.9" customHeight="1" x14ac:dyDescent="0.25">
      <c r="A30" s="27" t="s">
        <v>30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15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</sheetData>
  <mergeCells count="18">
    <mergeCell ref="B19:B20"/>
    <mergeCell ref="C19:D19"/>
    <mergeCell ref="L12:M12"/>
    <mergeCell ref="B14:N14"/>
    <mergeCell ref="A31:O31"/>
    <mergeCell ref="O19:O20"/>
    <mergeCell ref="A18:B18"/>
    <mergeCell ref="C18:D18"/>
    <mergeCell ref="J19:J20"/>
    <mergeCell ref="K19:K20"/>
    <mergeCell ref="L19:L20"/>
    <mergeCell ref="M19:M20"/>
    <mergeCell ref="N19:N20"/>
    <mergeCell ref="A27:O27"/>
    <mergeCell ref="A28:O28"/>
    <mergeCell ref="A29:O29"/>
    <mergeCell ref="A30:O30"/>
    <mergeCell ref="A19:A20"/>
  </mergeCells>
  <conditionalFormatting sqref="N25">
    <cfRule type="containsText" dxfId="11" priority="10" operator="containsText" text="НЕ">
      <formula>NOT(ISERROR(SEARCH("НЕ",N25)))</formula>
    </cfRule>
    <cfRule type="containsText" dxfId="10" priority="11" operator="containsText" text="ОДНОРОДНЫЕ">
      <formula>NOT(ISERROR(SEARCH("ОДНОРОДНЫЕ",N25)))</formula>
    </cfRule>
    <cfRule type="containsText" dxfId="9" priority="12" operator="containsText" text="НЕОДНОРОДНЫЕ">
      <formula>NOT(ISERROR(SEARCH("НЕОДНОРОДНЫЕ",N25)))</formula>
    </cfRule>
  </conditionalFormatting>
  <conditionalFormatting sqref="N25">
    <cfRule type="containsText" dxfId="8" priority="7" operator="containsText" text="НЕОДНОРОДНЫЕ">
      <formula>NOT(ISERROR(SEARCH("НЕОДНОРОДНЫЕ",N25)))</formula>
    </cfRule>
    <cfRule type="containsText" dxfId="7" priority="8" operator="containsText" text="ОДНОРОДНЫЕ">
      <formula>NOT(ISERROR(SEARCH("ОДНОРОДНЫЕ",N25)))</formula>
    </cfRule>
    <cfRule type="containsText" dxfId="6" priority="9" operator="containsText" text="НЕОДНОРОДНЫЕ">
      <formula>NOT(ISERROR(SEARCH("НЕОДНОРОДНЫЕ",N25)))</formula>
    </cfRule>
  </conditionalFormatting>
  <conditionalFormatting sqref="N21:N24">
    <cfRule type="containsText" dxfId="5" priority="4" operator="containsText" text="НЕ">
      <formula>NOT(ISERROR(SEARCH("НЕ",N21)))</formula>
    </cfRule>
    <cfRule type="containsText" dxfId="4" priority="5" operator="containsText" text="ОДНОРОДНЫЕ">
      <formula>NOT(ISERROR(SEARCH("ОДНОРОДНЫЕ",N21)))</formula>
    </cfRule>
    <cfRule type="containsText" dxfId="3" priority="6" operator="containsText" text="НЕОДНОРОДНЫЕ">
      <formula>NOT(ISERROR(SEARCH("НЕОДНОРОДНЫЕ",N21)))</formula>
    </cfRule>
  </conditionalFormatting>
  <conditionalFormatting sqref="N21:N24">
    <cfRule type="containsText" dxfId="2" priority="1" operator="containsText" text="НЕОДНОРОДНЫЕ">
      <formula>NOT(ISERROR(SEARCH("НЕОДНОРОДНЫЕ",N21)))</formula>
    </cfRule>
    <cfRule type="containsText" dxfId="1" priority="2" operator="containsText" text="ОДНОРОДНЫЕ">
      <formula>NOT(ISERROR(SEARCH("ОДНОРОДНЫЕ",N21)))</formula>
    </cfRule>
    <cfRule type="containsText" dxfId="0" priority="3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2022-12-21T12:23:15Z</dcterms:modified>
</cp:coreProperties>
</file>