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4" i="1" l="1"/>
  <c r="I22" i="1"/>
  <c r="K22" i="1"/>
  <c r="L22" i="1" s="1"/>
  <c r="M22" i="1" s="1"/>
  <c r="N22" i="1"/>
  <c r="I23" i="1"/>
  <c r="N23" i="1" s="1"/>
  <c r="K23" i="1"/>
  <c r="L23" i="1" s="1"/>
  <c r="M23" i="1" s="1"/>
  <c r="I21" i="1" l="1"/>
  <c r="N21" i="1" s="1"/>
  <c r="K21" i="1" l="1"/>
  <c r="L21" i="1" l="1"/>
  <c r="M21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<sst xmlns="http://schemas.openxmlformats.org/spreadsheetml/2006/main" count="44" uniqueCount="39">
  <si>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</si>
  <si>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</si>
  <si>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</si>
  <si>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</si>
  <si>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</si>
  <si>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</si>
  <si>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</si>
  <si>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</si>
  <si>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</si>
  <si>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</si>
  <si>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</si>
  <si>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</si>
  <si>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</si>
  <si>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</si>
  <si>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</si>
  <si>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</si>
  <si>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</si>
  <si>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</si>
  <si>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</si>
  <si>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</si>
  <si>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</si>
  <si>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</si>
  <si>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</si>
  <si>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</si>
  <si>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</si>
  <si>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</si>
  <si>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</si>
  <si>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</si>
  <si>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</si>
  <si>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</si>
  <si>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термоконтейнеров или сумок-холодильников с набором хладоэлементов  путем запроса котировок</t>
  </si>
  <si>
    <t>Поставка сумки-холодильника 4 л</t>
  </si>
  <si>
    <t>Поставка сумки-холодильника 16 л</t>
  </si>
  <si>
    <t>Поставка сумки-холодильника 25 л</t>
  </si>
  <si>
    <t>вх. № 6952-12/22 от 20.12.22</t>
  </si>
  <si>
    <t>вх. № 6951-12/22 от 20.12.22</t>
  </si>
  <si>
    <t>вх. № 6953-12/22 от 20.12.22</t>
  </si>
  <si>
    <t xml:space="preserve">Исходя из имеющегося у Заказчика объёма финансового обеспечения для осуществления закупки НМЦД устанавливается в размере 164 000,00 (сто шестьдесят четыре тысячи рублей). </t>
  </si>
  <si>
    <t>№337-22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</si>
</sst>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85" zoomScaleNormal="85" zoomScalePageLayoutView="70" workbookViewId="0">
      <selection activeCell="G7" sqref="G7"/>
    </sheetView>
  </sheetViews>
  <sheetFormatPr defaultRowHeight="15" x14ac:dyDescent="0.25"/>
  <cols>
    <col min="1" max="1" width="6.140625" style="2" bestFit="1" customWidth="1"/>
    <col min="2" max="2" width="31.425781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30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38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3" t="s">
        <v>20</v>
      </c>
      <c r="L13" s="33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3" t="s">
        <v>19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7" t="s">
        <v>14</v>
      </c>
      <c r="B18" s="38"/>
      <c r="C18" s="39"/>
      <c r="D18" s="38"/>
      <c r="E18" s="15" t="s">
        <v>34</v>
      </c>
      <c r="F18" s="15" t="s">
        <v>35</v>
      </c>
      <c r="G18" s="15" t="s">
        <v>36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30" t="s">
        <v>0</v>
      </c>
      <c r="B19" s="30" t="s">
        <v>1</v>
      </c>
      <c r="C19" s="30" t="s">
        <v>2</v>
      </c>
      <c r="D19" s="30"/>
      <c r="E19" s="16" t="s">
        <v>5</v>
      </c>
      <c r="F19" s="16" t="s">
        <v>7</v>
      </c>
      <c r="G19" s="16" t="s">
        <v>8</v>
      </c>
      <c r="H19" s="16" t="s">
        <v>22</v>
      </c>
      <c r="I19" s="40" t="s">
        <v>15</v>
      </c>
      <c r="J19" s="30" t="s">
        <v>11</v>
      </c>
      <c r="K19" s="30" t="s">
        <v>12</v>
      </c>
      <c r="L19" s="30" t="s">
        <v>13</v>
      </c>
      <c r="M19" s="30" t="s">
        <v>9</v>
      </c>
      <c r="N19" s="36" t="s">
        <v>10</v>
      </c>
    </row>
    <row r="20" spans="1:16" s="6" customFormat="1" ht="30" x14ac:dyDescent="0.25">
      <c r="A20" s="31"/>
      <c r="B20" s="31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41"/>
      <c r="J20" s="30"/>
      <c r="K20" s="30"/>
      <c r="L20" s="30"/>
      <c r="M20" s="30"/>
      <c r="N20" s="36"/>
    </row>
    <row r="21" spans="1:16" s="6" customFormat="1" x14ac:dyDescent="0.25">
      <c r="A21" s="22">
        <v>1</v>
      </c>
      <c r="B21" s="21" t="s">
        <v>31</v>
      </c>
      <c r="C21" s="23" t="s">
        <v>29</v>
      </c>
      <c r="D21" s="11">
        <v>4</v>
      </c>
      <c r="E21" s="19">
        <v>7800</v>
      </c>
      <c r="F21" s="16">
        <v>8000</v>
      </c>
      <c r="G21" s="16">
        <v>7900</v>
      </c>
      <c r="H21" s="16"/>
      <c r="I21" s="26">
        <f>AVERAGE(E21:H21)</f>
        <v>7900</v>
      </c>
      <c r="J21" s="17">
        <v>3</v>
      </c>
      <c r="K21" s="17">
        <f>STDEV(E21:H21)</f>
        <v>100</v>
      </c>
      <c r="L21" s="17">
        <f t="shared" ref="L21" si="0">K21/I21*100</f>
        <v>1.2658227848101267</v>
      </c>
      <c r="M21" s="17" t="str">
        <f t="shared" ref="M21" si="1">IF(L21&lt;33,"ОДНОРОДНЫЕ","НЕОДНОРОДНЫЕ")</f>
        <v>ОДНОРОДНЫЕ</v>
      </c>
      <c r="N21" s="16">
        <f>D21*I21</f>
        <v>31600</v>
      </c>
    </row>
    <row r="22" spans="1:16" s="6" customFormat="1" x14ac:dyDescent="0.25">
      <c r="A22" s="27">
        <v>2</v>
      </c>
      <c r="B22" s="21" t="s">
        <v>32</v>
      </c>
      <c r="C22" s="23" t="s">
        <v>29</v>
      </c>
      <c r="D22" s="11">
        <v>4</v>
      </c>
      <c r="E22" s="19">
        <v>10200</v>
      </c>
      <c r="F22" s="28">
        <v>10100</v>
      </c>
      <c r="G22" s="28">
        <v>10000</v>
      </c>
      <c r="H22" s="28"/>
      <c r="I22" s="28">
        <f t="shared" ref="I22:I23" si="2">AVERAGE(E22:H22)</f>
        <v>10100</v>
      </c>
      <c r="J22" s="27">
        <v>3</v>
      </c>
      <c r="K22" s="27">
        <f t="shared" ref="K22:K23" si="3">STDEV(E22:H22)</f>
        <v>100</v>
      </c>
      <c r="L22" s="27">
        <f t="shared" ref="L22:L23" si="4">K22/I22*100</f>
        <v>0.99009900990099009</v>
      </c>
      <c r="M22" s="27" t="str">
        <f t="shared" ref="M22:M23" si="5">IF(L22&lt;33,"ОДНОРОДНЫЕ","НЕОДНОРОДНЫЕ")</f>
        <v>ОДНОРОДНЫЕ</v>
      </c>
      <c r="N22" s="28">
        <f t="shared" ref="N22:N23" si="6">D22*I22</f>
        <v>40400</v>
      </c>
    </row>
    <row r="23" spans="1:16" s="6" customFormat="1" x14ac:dyDescent="0.25">
      <c r="A23" s="27">
        <v>3</v>
      </c>
      <c r="B23" s="21" t="s">
        <v>33</v>
      </c>
      <c r="C23" s="23" t="s">
        <v>29</v>
      </c>
      <c r="D23" s="11">
        <v>8</v>
      </c>
      <c r="E23" s="19">
        <v>11500</v>
      </c>
      <c r="F23" s="28">
        <v>12000</v>
      </c>
      <c r="G23" s="28">
        <v>12000</v>
      </c>
      <c r="H23" s="28"/>
      <c r="I23" s="28">
        <f t="shared" si="2"/>
        <v>11833.333333333334</v>
      </c>
      <c r="J23" s="27">
        <v>3</v>
      </c>
      <c r="K23" s="27">
        <f t="shared" si="3"/>
        <v>288.6751345948129</v>
      </c>
      <c r="L23" s="27">
        <f t="shared" si="4"/>
        <v>2.4395081796744753</v>
      </c>
      <c r="M23" s="27" t="str">
        <f t="shared" si="5"/>
        <v>ОДНОРОДНЫЕ</v>
      </c>
      <c r="N23" s="28">
        <f t="shared" si="6"/>
        <v>94666.666666666672</v>
      </c>
    </row>
    <row r="24" spans="1:16" s="6" customFormat="1" x14ac:dyDescent="0.25">
      <c r="A24" s="22"/>
      <c r="B24" s="24"/>
      <c r="C24" s="22"/>
      <c r="D24" s="20"/>
      <c r="E24" s="16">
        <v>164000</v>
      </c>
      <c r="F24" s="25">
        <v>168400</v>
      </c>
      <c r="G24" s="25">
        <v>167600</v>
      </c>
      <c r="H24" s="16"/>
      <c r="I24" s="16"/>
      <c r="J24" s="17"/>
      <c r="K24" s="17"/>
      <c r="L24" s="17"/>
      <c r="M24" s="27"/>
      <c r="N24" s="29">
        <f>SUM(N21:N23)</f>
        <v>166666.66666666669</v>
      </c>
    </row>
    <row r="25" spans="1:16" s="7" customFormat="1" x14ac:dyDescent="0.25">
      <c r="A25" s="13"/>
      <c r="B25" s="13"/>
      <c r="C25" s="13"/>
      <c r="D25" s="13"/>
      <c r="E25" s="4"/>
      <c r="F25" s="4"/>
      <c r="G25" s="4"/>
      <c r="H25" s="4"/>
      <c r="I25" s="4"/>
      <c r="J25" s="13"/>
      <c r="K25" s="13"/>
      <c r="L25" s="13"/>
      <c r="M25" s="13"/>
      <c r="N25" s="4"/>
    </row>
    <row r="26" spans="1:16" s="10" customFormat="1" ht="33.6" customHeight="1" x14ac:dyDescent="0.25">
      <c r="A26" s="34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6" s="10" customFormat="1" ht="33.6" customHeight="1" x14ac:dyDescent="0.25">
      <c r="A27" s="35" t="s">
        <v>23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6" s="10" customFormat="1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6" s="10" customFormat="1" ht="31.9" customHeight="1" x14ac:dyDescent="0.25">
      <c r="A29" s="32" t="s">
        <v>37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4"/>
      <c r="P29" s="14"/>
    </row>
  </sheetData>
  <mergeCells count="17">
    <mergeCell ref="K13:L13"/>
    <mergeCell ref="B15:M15"/>
    <mergeCell ref="A26:N26"/>
    <mergeCell ref="A27:N27"/>
    <mergeCell ref="A28:N28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  <mergeCell ref="C19:D19"/>
    <mergeCell ref="A29:N29"/>
  </mergeCells>
  <conditionalFormatting sqref="M21:M24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4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2022-12-21T06:20:57Z</dcterms:modified>
</cp:coreProperties>
</file>