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1" i="1" l="1"/>
  <c r="Q22" i="1" l="1"/>
  <c r="O21" i="1" l="1"/>
  <c r="N21" i="1"/>
  <c r="P21" i="1" l="1"/>
  <c r="Q21" i="1" s="1"/>
  <c r="R21" i="1"/>
  <c r="R22" i="1" s="1"/>
</calcChain>
</file>

<file path=xl/sharedStrings.xml><?xml version="1.0" encoding="utf-8"?>
<sst xmlns="http://schemas.openxmlformats.org/spreadsheetml/2006/main" count="51" uniqueCount="42">
  <si>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</si>
  <si>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</si>
  <si>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</si>
  <si>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</si>
  <si>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</si>
  <si>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</si>
  <si>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</si>
  <si>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</si>
  <si>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</si>
  <si>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</si>
  <si>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</si>
  <si>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</si>
  <si>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</si>
  <si>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</si>
  <si>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</si>
  <si>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</si>
  <si>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</si>
  <si>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</si>
  <si>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</si>
  <si>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</si>
  <si>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</si>
  <si>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</si>
  <si>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</si>
  <si>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</si>
  <si>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</si>
  <si>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</si>
  <si>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</si>
  <si>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</si>
  <si>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</si>
  <si>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</si>
  <si>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</si>
  <si>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Источник №6</t>
  </si>
  <si>
    <t>Поставка аппарата диплоптического лечения косоглазия</t>
  </si>
  <si>
    <t>на поставку  аппарата диплоптического лечения косоглазия путем запроса котировок</t>
  </si>
  <si>
    <t>№321-22</t>
  </si>
  <si>
    <t>вх.№ 6755-12/22 от 13.12.22</t>
  </si>
  <si>
    <t>вх.№ 6756-12/22 от 13.12.22</t>
  </si>
  <si>
    <t>вх.№ 6757-12/22 от 13.12.22</t>
  </si>
  <si>
    <t>вх.№ 6761-12/22 от 13.12.22</t>
  </si>
  <si>
    <t>вх.№ 6762-12/22 от 13.12.22</t>
  </si>
  <si>
    <t>вх.№ 6763-12/22 от 13.12.22</t>
  </si>
  <si>
    <t xml:space="preserve">Исходя из имеющегося у Заказчика объёма финансового обеспечения для осуществления закупки НМЦД устанавливается в размере 586 616,67 (пятьсот восемьдесят шесть тысяч шестьсот шестнадцать рубль).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</si>
</sst>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5" zoomScaleNormal="85" zoomScalePageLayoutView="70" workbookViewId="0">
      <selection activeCell="M31" sqref="M3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3.85546875" style="3" customWidth="1"/>
    <col min="7" max="7" width="13.7109375" style="3" customWidth="1"/>
    <col min="8" max="8" width="14.7109375" style="3" hidden="1" customWidth="1"/>
    <col min="9" max="9" width="14.42578125" style="3" hidden="1" customWidth="1"/>
    <col min="10" max="10" width="13.85546875" style="3" customWidth="1"/>
    <col min="11" max="11" width="14.42578125" style="3" customWidth="1"/>
    <col min="12" max="13" width="13.7109375" style="3" customWidth="1"/>
    <col min="14" max="14" width="9.42578125" style="2" customWidth="1"/>
    <col min="15" max="15" width="12.5703125" style="2" customWidth="1"/>
    <col min="16" max="16" width="10.28515625" style="2" customWidth="1"/>
    <col min="17" max="17" width="22.42578125" style="2" bestFit="1" customWidth="1"/>
    <col min="18" max="18" width="15.42578125" style="3" customWidth="1"/>
    <col min="19" max="19" width="9.140625" style="1"/>
    <col min="20" max="20" width="9.7109375" style="1" bestFit="1" customWidth="1"/>
    <col min="21" max="23" width="10.7109375" style="1" bestFit="1" customWidth="1"/>
    <col min="24" max="16384" width="9.140625" style="1"/>
  </cols>
  <sheetData>
    <row r="1" spans="1:18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13"/>
      <c r="O1" s="13"/>
      <c r="P1" s="13"/>
      <c r="Q1" s="13"/>
      <c r="R1" s="12" t="s">
        <v>26</v>
      </c>
    </row>
    <row r="2" spans="1:18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13"/>
      <c r="O2" s="13"/>
      <c r="P2" s="13"/>
      <c r="Q2" s="13"/>
      <c r="R2" s="12" t="s">
        <v>27</v>
      </c>
    </row>
    <row r="3" spans="1:18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4"/>
      <c r="L3" s="4"/>
      <c r="M3" s="4"/>
      <c r="N3" s="13"/>
      <c r="O3" s="13"/>
      <c r="P3" s="13"/>
      <c r="Q3" s="13"/>
      <c r="R3" s="12"/>
    </row>
    <row r="4" spans="1:18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4"/>
      <c r="L4" s="4"/>
      <c r="M4" s="4"/>
      <c r="N4" s="13"/>
      <c r="O4" s="13"/>
      <c r="P4" s="13"/>
      <c r="Q4" s="13"/>
      <c r="R4" s="12" t="s">
        <v>33</v>
      </c>
    </row>
    <row r="5" spans="1:18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4"/>
      <c r="L5" s="4"/>
      <c r="M5" s="4"/>
      <c r="N5" s="13"/>
      <c r="O5" s="13"/>
      <c r="P5" s="13"/>
      <c r="Q5" s="13"/>
      <c r="R5" s="12" t="s">
        <v>28</v>
      </c>
    </row>
    <row r="6" spans="1:18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4"/>
      <c r="L6" s="4"/>
      <c r="M6" s="4"/>
      <c r="N6" s="13"/>
      <c r="O6" s="13"/>
      <c r="P6" s="13"/>
      <c r="Q6" s="13"/>
      <c r="R6" s="12" t="s">
        <v>29</v>
      </c>
    </row>
    <row r="7" spans="1:18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4"/>
      <c r="L7" s="4"/>
      <c r="M7" s="4"/>
      <c r="N7" s="13"/>
      <c r="O7" s="13"/>
      <c r="P7" s="13"/>
      <c r="Q7" s="13"/>
      <c r="R7" s="12" t="s">
        <v>34</v>
      </c>
    </row>
    <row r="8" spans="1:18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4"/>
      <c r="L8" s="4"/>
      <c r="M8" s="4"/>
      <c r="N8" s="13"/>
      <c r="O8" s="13"/>
      <c r="P8" s="13"/>
      <c r="Q8" s="13"/>
      <c r="R8" s="4"/>
    </row>
    <row r="9" spans="1:18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4"/>
      <c r="L9" s="4"/>
      <c r="M9" s="4"/>
      <c r="N9" s="13"/>
      <c r="O9" s="13"/>
      <c r="P9" s="13"/>
      <c r="Q9" s="13"/>
      <c r="R9" s="8" t="s">
        <v>16</v>
      </c>
    </row>
    <row r="10" spans="1:18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13"/>
      <c r="Q10" s="13"/>
      <c r="R10" s="9" t="s">
        <v>21</v>
      </c>
    </row>
    <row r="11" spans="1:18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4"/>
      <c r="L11" s="4"/>
      <c r="M11" s="4"/>
      <c r="N11" s="13"/>
      <c r="O11" s="13"/>
      <c r="P11" s="13"/>
      <c r="Q11" s="13"/>
      <c r="R11" s="9" t="s">
        <v>17</v>
      </c>
    </row>
    <row r="12" spans="1:18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4"/>
      <c r="L12" s="4"/>
      <c r="M12" s="4"/>
      <c r="N12" s="13"/>
      <c r="O12" s="13"/>
      <c r="P12" s="13"/>
      <c r="Q12" s="13"/>
      <c r="R12" s="4"/>
    </row>
    <row r="13" spans="1:18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4"/>
      <c r="L13" s="4"/>
      <c r="M13" s="4"/>
      <c r="N13" s="13"/>
      <c r="O13" s="31" t="s">
        <v>20</v>
      </c>
      <c r="P13" s="31"/>
      <c r="Q13" s="13"/>
      <c r="R13" s="4" t="s">
        <v>18</v>
      </c>
    </row>
    <row r="14" spans="1:18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4"/>
      <c r="L14" s="4"/>
      <c r="M14" s="4"/>
      <c r="N14" s="13"/>
      <c r="O14" s="13"/>
      <c r="P14" s="13"/>
      <c r="Q14" s="13"/>
      <c r="R14" s="5"/>
    </row>
    <row r="15" spans="1:18" ht="18.75" x14ac:dyDescent="0.25">
      <c r="A15" s="13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5"/>
    </row>
    <row r="16" spans="1:18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4"/>
      <c r="L16" s="4"/>
      <c r="M16" s="4"/>
      <c r="N16" s="13"/>
      <c r="O16" s="13"/>
      <c r="P16" s="13"/>
      <c r="Q16" s="13"/>
      <c r="R16" s="4"/>
    </row>
    <row r="17" spans="1:20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4"/>
      <c r="L17" s="4"/>
      <c r="M17" s="4"/>
      <c r="N17" s="13"/>
      <c r="O17" s="13"/>
      <c r="P17" s="13"/>
      <c r="Q17" s="13"/>
      <c r="R17" s="4"/>
    </row>
    <row r="18" spans="1:20" s="6" customFormat="1" ht="54.6" customHeight="1" x14ac:dyDescent="0.25">
      <c r="A18" s="35" t="s">
        <v>14</v>
      </c>
      <c r="B18" s="36"/>
      <c r="C18" s="37"/>
      <c r="D18" s="36"/>
      <c r="E18" s="15" t="s">
        <v>35</v>
      </c>
      <c r="F18" s="15" t="s">
        <v>36</v>
      </c>
      <c r="G18" s="15" t="s">
        <v>37</v>
      </c>
      <c r="H18" s="15"/>
      <c r="I18" s="16"/>
      <c r="J18" s="15" t="s">
        <v>38</v>
      </c>
      <c r="K18" s="15" t="s">
        <v>39</v>
      </c>
      <c r="L18" s="15" t="s">
        <v>40</v>
      </c>
      <c r="M18" s="16"/>
      <c r="N18" s="17"/>
      <c r="O18" s="17"/>
      <c r="P18" s="17"/>
      <c r="Q18" s="17"/>
      <c r="R18" s="16"/>
    </row>
    <row r="19" spans="1:20" s="6" customFormat="1" ht="30" customHeight="1" x14ac:dyDescent="0.25">
      <c r="A19" s="28" t="s">
        <v>0</v>
      </c>
      <c r="B19" s="28" t="s">
        <v>1</v>
      </c>
      <c r="C19" s="28" t="s">
        <v>2</v>
      </c>
      <c r="D19" s="28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27" t="s">
        <v>22</v>
      </c>
      <c r="K19" s="27" t="s">
        <v>23</v>
      </c>
      <c r="L19" s="27" t="s">
        <v>31</v>
      </c>
      <c r="M19" s="38" t="s">
        <v>15</v>
      </c>
      <c r="N19" s="28" t="s">
        <v>11</v>
      </c>
      <c r="O19" s="28" t="s">
        <v>12</v>
      </c>
      <c r="P19" s="28" t="s">
        <v>13</v>
      </c>
      <c r="Q19" s="28" t="s">
        <v>9</v>
      </c>
      <c r="R19" s="34" t="s">
        <v>10</v>
      </c>
    </row>
    <row r="20" spans="1:20" s="6" customFormat="1" ht="30" x14ac:dyDescent="0.25">
      <c r="A20" s="29"/>
      <c r="B20" s="29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27" t="s">
        <v>6</v>
      </c>
      <c r="K20" s="27" t="s">
        <v>6</v>
      </c>
      <c r="L20" s="27" t="s">
        <v>6</v>
      </c>
      <c r="M20" s="39"/>
      <c r="N20" s="28"/>
      <c r="O20" s="28"/>
      <c r="P20" s="28"/>
      <c r="Q20" s="28"/>
      <c r="R20" s="34"/>
    </row>
    <row r="21" spans="1:20" s="6" customFormat="1" ht="38.25" x14ac:dyDescent="0.25">
      <c r="A21" s="22">
        <v>1</v>
      </c>
      <c r="B21" s="21" t="s">
        <v>32</v>
      </c>
      <c r="C21" s="23" t="s">
        <v>30</v>
      </c>
      <c r="D21" s="11">
        <v>1</v>
      </c>
      <c r="E21" s="19">
        <v>635000</v>
      </c>
      <c r="F21" s="16">
        <v>630000</v>
      </c>
      <c r="G21" s="16">
        <v>620000</v>
      </c>
      <c r="H21" s="16"/>
      <c r="I21" s="16"/>
      <c r="J21" s="26">
        <v>545000</v>
      </c>
      <c r="K21" s="26">
        <v>546500</v>
      </c>
      <c r="L21" s="26">
        <v>543200</v>
      </c>
      <c r="M21" s="16">
        <f>AVERAGE(E21:L21)</f>
        <v>586616.66666666663</v>
      </c>
      <c r="N21" s="17">
        <f t="shared" ref="N21" si="0">COUNT(E21:I21)</f>
        <v>3</v>
      </c>
      <c r="O21" s="17">
        <f t="shared" ref="O21" si="1">STDEV(E21:I21)</f>
        <v>7637.6261582597326</v>
      </c>
      <c r="P21" s="17">
        <f t="shared" ref="P21" si="2">O21/M21*100</f>
        <v>1.3019790592822797</v>
      </c>
      <c r="Q21" s="17" t="str">
        <f t="shared" ref="Q21:Q22" si="3">IF(P21&lt;33,"ОДНОРОДНЫЕ","НЕОДНОРОДНЫЕ")</f>
        <v>ОДНОРОДНЫЕ</v>
      </c>
      <c r="R21" s="16">
        <f t="shared" ref="R21" si="4">D21*M21</f>
        <v>586616.66666666663</v>
      </c>
    </row>
    <row r="22" spans="1:20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26"/>
      <c r="K22" s="26"/>
      <c r="L22" s="26"/>
      <c r="M22" s="16"/>
      <c r="N22" s="17"/>
      <c r="O22" s="17"/>
      <c r="P22" s="17"/>
      <c r="Q22" s="17" t="str">
        <f t="shared" si="3"/>
        <v>ОДНОРОДНЫЕ</v>
      </c>
      <c r="R22" s="16">
        <f>SUM(R21:R21)</f>
        <v>586616.66666666663</v>
      </c>
    </row>
    <row r="23" spans="1:20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4"/>
      <c r="L23" s="4"/>
      <c r="M23" s="4"/>
      <c r="N23" s="13"/>
      <c r="O23" s="13"/>
      <c r="P23" s="13"/>
      <c r="Q23" s="13"/>
      <c r="R23" s="4"/>
    </row>
    <row r="24" spans="1:20" s="10" customFormat="1" ht="33.6" customHeight="1" x14ac:dyDescent="0.25">
      <c r="A24" s="32" t="s">
        <v>25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20" s="10" customFormat="1" ht="33.6" customHeight="1" x14ac:dyDescent="0.25">
      <c r="A25" s="33" t="s">
        <v>24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0" s="10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0" s="10" customFormat="1" ht="31.9" customHeight="1" x14ac:dyDescent="0.25">
      <c r="A27" s="30" t="s">
        <v>41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14"/>
      <c r="T27" s="14"/>
    </row>
  </sheetData>
  <mergeCells count="17">
    <mergeCell ref="O13:P13"/>
    <mergeCell ref="B15:Q15"/>
    <mergeCell ref="A24:R24"/>
    <mergeCell ref="A25:R25"/>
    <mergeCell ref="A26:R26"/>
    <mergeCell ref="R19:R20"/>
    <mergeCell ref="A18:B18"/>
    <mergeCell ref="C18:D18"/>
    <mergeCell ref="M19:M20"/>
    <mergeCell ref="N19:N20"/>
    <mergeCell ref="O19:O20"/>
    <mergeCell ref="P19:P20"/>
    <mergeCell ref="Q19:Q20"/>
    <mergeCell ref="A19:A20"/>
    <mergeCell ref="B19:B20"/>
    <mergeCell ref="C19:D19"/>
    <mergeCell ref="A27:R27"/>
  </mergeCells>
  <conditionalFormatting sqref="Q21:Q22">
    <cfRule type="containsText" dxfId="5" priority="10" operator="containsText" text="НЕ">
      <formula>NOT(ISERROR(SEARCH("НЕ",Q21)))</formula>
    </cfRule>
    <cfRule type="containsText" dxfId="4" priority="11" operator="containsText" text="ОДНОРОДНЫЕ">
      <formula>NOT(ISERROR(SEARCH("ОДНОРОДНЫЕ",Q21)))</formula>
    </cfRule>
    <cfRule type="containsText" dxfId="3" priority="12" operator="containsText" text="НЕОДНОРОДНЫЕ">
      <formula>NOT(ISERROR(SEARCH("НЕОДНОРОДНЫЕ",Q21)))</formula>
    </cfRule>
  </conditionalFormatting>
  <conditionalFormatting sqref="Q21:Q22">
    <cfRule type="containsText" dxfId="2" priority="7" operator="containsText" text="НЕОДНОРОДНЫЕ">
      <formula>NOT(ISERROR(SEARCH("НЕОДНОРОДНЫЕ",Q21)))</formula>
    </cfRule>
    <cfRule type="containsText" dxfId="1" priority="8" operator="containsText" text="ОДНОРОДНЫЕ">
      <formula>NOT(ISERROR(SEARCH("ОДНОРОДНЫЕ",Q21)))</formula>
    </cfRule>
    <cfRule type="containsText" dxfId="0" priority="9" operator="containsText" text="НЕОДНОРОДНЫЕ">
      <formula>NOT(ISERROR(SEARCH("НЕОДНОРОДНЫЕ",Q21)))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2022-12-16T03:18:20Z</dcterms:modified>
</cp:coreProperties>
</file>