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DDB31C40-905B-4656-840A-B14488D8D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F30" i="1"/>
  <c r="G30" i="1"/>
  <c r="E30" i="1"/>
  <c r="L28" i="1"/>
  <c r="K28" i="1"/>
  <c r="J28" i="1"/>
  <c r="O28" i="1" s="1"/>
  <c r="L27" i="1"/>
  <c r="K27" i="1"/>
  <c r="J27" i="1"/>
  <c r="O27" i="1" s="1"/>
  <c r="L26" i="1"/>
  <c r="K26" i="1"/>
  <c r="J26" i="1"/>
  <c r="O26" i="1" s="1"/>
  <c r="L25" i="1"/>
  <c r="K25" i="1"/>
  <c r="J25" i="1"/>
  <c r="O25" i="1" s="1"/>
  <c r="J23" i="1"/>
  <c r="O23" i="1" s="1"/>
  <c r="K23" i="1"/>
  <c r="L23" i="1"/>
  <c r="J24" i="1"/>
  <c r="O24" i="1" s="1"/>
  <c r="K24" i="1"/>
  <c r="L24" i="1"/>
  <c r="L29" i="1"/>
  <c r="K29" i="1"/>
  <c r="L22" i="1"/>
  <c r="K22" i="1"/>
  <c r="L21" i="1"/>
  <c r="K21" i="1"/>
  <c r="L20" i="1"/>
  <c r="K20" i="1"/>
  <c r="J29" i="1"/>
  <c r="J22" i="1"/>
  <c r="O22" i="1" s="1"/>
  <c r="J21" i="1"/>
  <c r="O21" i="1" s="1"/>
  <c r="J20" i="1"/>
  <c r="M24" i="1" l="1"/>
  <c r="N24" i="1" s="1"/>
  <c r="M28" i="1"/>
  <c r="N28" i="1" s="1"/>
  <c r="M27" i="1"/>
  <c r="N27" i="1" s="1"/>
  <c r="M26" i="1"/>
  <c r="N26" i="1" s="1"/>
  <c r="M25" i="1"/>
  <c r="N25" i="1" s="1"/>
  <c r="M23" i="1"/>
  <c r="N23" i="1" s="1"/>
  <c r="M29" i="1"/>
  <c r="N29" i="1" s="1"/>
  <c r="M20" i="1"/>
  <c r="N20" i="1" s="1"/>
  <c r="M22" i="1"/>
  <c r="N22" i="1" s="1"/>
  <c r="O29" i="1"/>
  <c r="O20" i="1"/>
  <c r="M21" i="1"/>
  <c r="N21" i="1" s="1"/>
</calcChain>
</file>

<file path=xl/sharedStrings.xml><?xml version="1.0" encoding="utf-8"?>
<sst xmlns="http://schemas.openxmlformats.org/spreadsheetml/2006/main" count="61" uniqueCount="48">
  <si>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</si>
  <si>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</si>
  <si>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</si>
  <si>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</si>
  <si>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</si>
  <si>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</si>
  <si>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</si>
  <si>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</si>
  <si>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</si>
  <si>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</si>
  <si>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</si>
  <si>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</si>
  <si>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</si>
  <si>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</si>
  <si>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</si>
  <si>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</si>
  <si>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</si>
  <si>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</si>
  <si>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</si>
  <si>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</si>
  <si>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</si>
  <si>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</si>
  <si>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</si>
  <si>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</si>
  <si>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</si>
  <si>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Бумага офисная</t>
  </si>
  <si>
    <t>Бумага писчая</t>
  </si>
  <si>
    <t>Бумага цветная розовая</t>
  </si>
  <si>
    <t>Бумага цветная: желтая</t>
  </si>
  <si>
    <t>Бумага цветная: салатовая</t>
  </si>
  <si>
    <t>Бумага цветная: голубая</t>
  </si>
  <si>
    <t>Бумага цветная: оранжевая</t>
  </si>
  <si>
    <t>Бумага цветная: сиреневая</t>
  </si>
  <si>
    <t>Бумага цветная: красная</t>
  </si>
  <si>
    <t>Бумага цветная: зеленая</t>
  </si>
  <si>
    <t>КП вх.4109 от 05.10.2021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</si>
  <si>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</si>
  <si>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</si>
  <si>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</si>
  <si>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</si>
  <si>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бумаги различного назначения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</si>
  <si>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</si>
  <si>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№ 314-22</t>
  </si>
  <si>
    <t>пачка</t>
  </si>
  <si>
    <t>КП вх.5491-10/22 от 18.10.2022</t>
  </si>
  <si>
    <t>Начальная (максимальная) цена договора устанавливается в размере 4001248,62 руб. (четыре миллиона одна тысяча двести сорок восемь рублей шестьдесят две копейки)</t>
  </si>
  <si>
    <t>КП вх.5492-10/22 от 18.10.2022</t>
  </si>
  <si>
    <t>КП вх.5478-10/22 от 17.10.2022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</si>
</sst>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2" fontId="0" fillId="0" borderId="0" xfId="0" applyNumberFormat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topLeftCell="A10" zoomScale="85" zoomScaleNormal="85" zoomScalePageLayoutView="70" workbookViewId="0">
      <selection activeCell="J21" sqref="J21"/>
    </sheetView>
  </sheetViews>
  <sheetFormatPr defaultRowHeight="15" x14ac:dyDescent="0.2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" width="9.140625" style="1"/>
    <col min="17" max="17" width="10.7109375" style="1" bestFit="1" customWidth="1"/>
    <col min="18" max="18" width="11.7109375" style="1" customWidth="1"/>
    <col min="19" max="19" width="12.85546875" style="1" customWidth="1"/>
    <col min="20" max="16384" width="9.140625" style="1"/>
  </cols>
  <sheetData>
    <row r="1" spans="2:15" x14ac:dyDescent="0.25">
      <c r="O1" s="18" t="s">
        <v>36</v>
      </c>
    </row>
    <row r="2" spans="2:15" ht="14.45" customHeight="1" x14ac:dyDescent="0.25">
      <c r="O2" s="18" t="s">
        <v>37</v>
      </c>
    </row>
    <row r="3" spans="2:15" x14ac:dyDescent="0.25">
      <c r="O3" s="18" t="s">
        <v>40</v>
      </c>
    </row>
    <row r="4" spans="2:15" x14ac:dyDescent="0.25">
      <c r="O4" s="18" t="s">
        <v>38</v>
      </c>
    </row>
    <row r="5" spans="2:15" ht="14.45" customHeight="1" x14ac:dyDescent="0.25">
      <c r="O5" s="18" t="s">
        <v>39</v>
      </c>
    </row>
    <row r="6" spans="2:15" x14ac:dyDescent="0.2">
      <c r="O6" s="19" t="s">
        <v>42</v>
      </c>
    </row>
    <row r="8" spans="2:15" x14ac:dyDescent="0.25">
      <c r="O8" s="7" t="s">
        <v>16</v>
      </c>
    </row>
    <row r="9" spans="2:15" x14ac:dyDescent="0.25">
      <c r="O9" s="8" t="s">
        <v>21</v>
      </c>
    </row>
    <row r="10" spans="2:15" x14ac:dyDescent="0.25">
      <c r="O10" s="8" t="s">
        <v>17</v>
      </c>
    </row>
    <row r="11" spans="2:15" ht="14.45" x14ac:dyDescent="0.3"/>
    <row r="12" spans="2:15" ht="28.9" customHeight="1" x14ac:dyDescent="0.25">
      <c r="L12" s="24" t="s">
        <v>20</v>
      </c>
      <c r="M12" s="24"/>
      <c r="O12" s="3" t="s">
        <v>18</v>
      </c>
    </row>
    <row r="13" spans="2:15" ht="18" x14ac:dyDescent="0.3">
      <c r="O13" s="4"/>
    </row>
    <row r="14" spans="2:15" ht="18.75" x14ac:dyDescent="0.25">
      <c r="B14" s="25" t="s">
        <v>19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4"/>
    </row>
    <row r="17" spans="1:19" ht="41.45" customHeight="1" x14ac:dyDescent="0.25">
      <c r="A17" s="28" t="s">
        <v>14</v>
      </c>
      <c r="B17" s="29"/>
      <c r="C17" s="30">
        <f>SUMIF(O20:O29,"&gt;0")</f>
        <v>4053592.773333333</v>
      </c>
      <c r="D17" s="29"/>
      <c r="E17" s="9" t="s">
        <v>44</v>
      </c>
      <c r="F17" s="9" t="s">
        <v>46</v>
      </c>
      <c r="G17" s="9" t="s">
        <v>47</v>
      </c>
      <c r="H17" s="9" t="s">
        <v>35</v>
      </c>
      <c r="I17" s="5"/>
      <c r="J17" s="5"/>
      <c r="K17" s="6"/>
      <c r="L17" s="6"/>
      <c r="M17" s="6"/>
      <c r="N17" s="6"/>
      <c r="O17" s="5"/>
    </row>
    <row r="18" spans="1:19" ht="30" customHeight="1" x14ac:dyDescent="0.25">
      <c r="A18" s="33" t="s">
        <v>0</v>
      </c>
      <c r="B18" s="33" t="s">
        <v>1</v>
      </c>
      <c r="C18" s="33" t="s">
        <v>2</v>
      </c>
      <c r="D18" s="33"/>
      <c r="E18" s="5" t="s">
        <v>5</v>
      </c>
      <c r="F18" s="5" t="s">
        <v>7</v>
      </c>
      <c r="G18" s="5" t="s">
        <v>8</v>
      </c>
      <c r="H18" s="5" t="s">
        <v>22</v>
      </c>
      <c r="I18" s="5" t="s">
        <v>23</v>
      </c>
      <c r="J18" s="31" t="s">
        <v>15</v>
      </c>
      <c r="K18" s="33" t="s">
        <v>11</v>
      </c>
      <c r="L18" s="33" t="s">
        <v>12</v>
      </c>
      <c r="M18" s="33" t="s">
        <v>13</v>
      </c>
      <c r="N18" s="33" t="s">
        <v>9</v>
      </c>
      <c r="O18" s="27" t="s">
        <v>10</v>
      </c>
    </row>
    <row r="19" spans="1:19" ht="30" x14ac:dyDescent="0.25">
      <c r="A19" s="33"/>
      <c r="B19" s="34"/>
      <c r="C19" s="15" t="s">
        <v>3</v>
      </c>
      <c r="D19" s="15" t="s">
        <v>4</v>
      </c>
      <c r="E19" s="5" t="s">
        <v>6</v>
      </c>
      <c r="F19" s="5" t="s">
        <v>6</v>
      </c>
      <c r="G19" s="5" t="s">
        <v>6</v>
      </c>
      <c r="H19" s="5" t="s">
        <v>6</v>
      </c>
      <c r="I19" s="5" t="s">
        <v>6</v>
      </c>
      <c r="J19" s="32"/>
      <c r="K19" s="33"/>
      <c r="L19" s="33"/>
      <c r="M19" s="33"/>
      <c r="N19" s="33"/>
      <c r="O19" s="27"/>
    </row>
    <row r="20" spans="1:19" ht="14.45" customHeight="1" x14ac:dyDescent="0.25">
      <c r="A20" s="11">
        <v>1</v>
      </c>
      <c r="B20" s="12" t="s">
        <v>25</v>
      </c>
      <c r="C20" s="16" t="s">
        <v>43</v>
      </c>
      <c r="D20" s="16">
        <v>8000</v>
      </c>
      <c r="E20" s="14">
        <v>435.5</v>
      </c>
      <c r="F20" s="5">
        <v>448.57</v>
      </c>
      <c r="G20" s="5">
        <v>425</v>
      </c>
      <c r="H20" s="5"/>
      <c r="I20" s="5"/>
      <c r="J20" s="5">
        <f t="shared" ref="J20:J29" si="0">AVERAGE(E20:I20)</f>
        <v>436.35666666666663</v>
      </c>
      <c r="K20" s="6">
        <f t="shared" ref="K20:K29" si="1">COUNT(E20:I20)</f>
        <v>3</v>
      </c>
      <c r="L20" s="6">
        <f t="shared" ref="L20:L29" si="2">STDEV(E20:I20)</f>
        <v>11.808328981415332</v>
      </c>
      <c r="M20" s="6">
        <f t="shared" ref="M20:M29" si="3">L20/J20*100</f>
        <v>2.7061186143022149</v>
      </c>
      <c r="N20" s="6" t="str">
        <f t="shared" ref="N20:N29" si="4">IF(M20&lt;33,"ОДНОРОДНЫЕ","НЕОДНОРОДНЫЕ")</f>
        <v>ОДНОРОДНЫЕ</v>
      </c>
      <c r="O20" s="5">
        <f t="shared" ref="O20:O29" si="5">D20*J20</f>
        <v>3490853.333333333</v>
      </c>
      <c r="R20" s="20"/>
    </row>
    <row r="21" spans="1:19" ht="30" x14ac:dyDescent="0.25">
      <c r="A21" s="11">
        <v>2</v>
      </c>
      <c r="B21" s="13" t="s">
        <v>26</v>
      </c>
      <c r="C21" s="16" t="s">
        <v>43</v>
      </c>
      <c r="D21" s="16">
        <v>1280</v>
      </c>
      <c r="E21" s="14">
        <v>303.89999999999998</v>
      </c>
      <c r="F21" s="5">
        <v>313.02</v>
      </c>
      <c r="G21" s="5">
        <v>410</v>
      </c>
      <c r="H21" s="5"/>
      <c r="I21" s="5"/>
      <c r="J21" s="5">
        <f t="shared" si="0"/>
        <v>342.30666666666667</v>
      </c>
      <c r="K21" s="6">
        <f t="shared" si="1"/>
        <v>3</v>
      </c>
      <c r="L21" s="6">
        <f t="shared" si="2"/>
        <v>58.801225610809283</v>
      </c>
      <c r="M21" s="6">
        <f t="shared" si="3"/>
        <v>17.177937602970811</v>
      </c>
      <c r="N21" s="6" t="str">
        <f t="shared" si="4"/>
        <v>ОДНОРОДНЫЕ</v>
      </c>
      <c r="O21" s="5">
        <f t="shared" si="5"/>
        <v>438152.53333333333</v>
      </c>
      <c r="R21" s="20"/>
    </row>
    <row r="22" spans="1:19" ht="30" x14ac:dyDescent="0.25">
      <c r="A22" s="11">
        <v>3</v>
      </c>
      <c r="B22" s="13" t="s">
        <v>27</v>
      </c>
      <c r="C22" s="16" t="s">
        <v>43</v>
      </c>
      <c r="D22" s="16">
        <v>10</v>
      </c>
      <c r="E22" s="14">
        <v>1348.16</v>
      </c>
      <c r="F22" s="5">
        <v>1388.6</v>
      </c>
      <c r="G22" s="5">
        <v>1350</v>
      </c>
      <c r="H22" s="5"/>
      <c r="I22" s="5"/>
      <c r="J22" s="5">
        <f t="shared" si="0"/>
        <v>1362.2533333333333</v>
      </c>
      <c r="K22" s="6">
        <f t="shared" si="1"/>
        <v>3</v>
      </c>
      <c r="L22" s="6">
        <f t="shared" si="2"/>
        <v>22.835422775445387</v>
      </c>
      <c r="M22" s="6">
        <f t="shared" si="3"/>
        <v>1.6762978086879623</v>
      </c>
      <c r="N22" s="6" t="str">
        <f t="shared" si="4"/>
        <v>ОДНОРОДНЫЕ</v>
      </c>
      <c r="O22" s="5">
        <f t="shared" si="5"/>
        <v>13622.533333333333</v>
      </c>
      <c r="R22" s="20"/>
    </row>
    <row r="23" spans="1:19" ht="30" x14ac:dyDescent="0.25">
      <c r="A23" s="11">
        <v>4</v>
      </c>
      <c r="B23" s="13" t="s">
        <v>28</v>
      </c>
      <c r="C23" s="16" t="s">
        <v>43</v>
      </c>
      <c r="D23" s="16">
        <v>12</v>
      </c>
      <c r="E23" s="14">
        <v>1348.16</v>
      </c>
      <c r="F23" s="5">
        <v>1388.6</v>
      </c>
      <c r="G23" s="5">
        <v>1350</v>
      </c>
      <c r="H23" s="5"/>
      <c r="I23" s="5"/>
      <c r="J23" s="5">
        <f t="shared" ref="J23:J26" si="6">AVERAGE(E23:I23)</f>
        <v>1362.2533333333333</v>
      </c>
      <c r="K23" s="6">
        <f t="shared" ref="K23:K26" si="7">COUNT(E23:I23)</f>
        <v>3</v>
      </c>
      <c r="L23" s="6">
        <f t="shared" ref="L23:L26" si="8">STDEV(E23:I23)</f>
        <v>22.835422775445387</v>
      </c>
      <c r="M23" s="6">
        <f t="shared" ref="M23:M26" si="9">L23/J23*100</f>
        <v>1.6762978086879623</v>
      </c>
      <c r="N23" s="6" t="str">
        <f t="shared" ref="N23:N26" si="10">IF(M23&lt;33,"ОДНОРОДНЫЕ","НЕОДНОРОДНЫЕ")</f>
        <v>ОДНОРОДНЫЕ</v>
      </c>
      <c r="O23" s="5">
        <f t="shared" ref="O23:O26" si="11">D23*J23</f>
        <v>16347.04</v>
      </c>
      <c r="R23" s="20"/>
    </row>
    <row r="24" spans="1:19" ht="30" x14ac:dyDescent="0.25">
      <c r="A24" s="11">
        <v>5</v>
      </c>
      <c r="B24" s="13" t="s">
        <v>29</v>
      </c>
      <c r="C24" s="16" t="s">
        <v>43</v>
      </c>
      <c r="D24" s="16">
        <v>12</v>
      </c>
      <c r="E24" s="14">
        <v>1855.1</v>
      </c>
      <c r="F24" s="5">
        <v>1910.75</v>
      </c>
      <c r="G24" s="5">
        <v>1350</v>
      </c>
      <c r="H24" s="5"/>
      <c r="I24" s="5"/>
      <c r="J24" s="5">
        <f t="shared" si="6"/>
        <v>1705.2833333333335</v>
      </c>
      <c r="K24" s="6">
        <f t="shared" si="7"/>
        <v>3</v>
      </c>
      <c r="L24" s="6">
        <f t="shared" si="8"/>
        <v>308.939987430136</v>
      </c>
      <c r="M24" s="6">
        <f t="shared" si="9"/>
        <v>18.116636771805425</v>
      </c>
      <c r="N24" s="6" t="str">
        <f t="shared" si="10"/>
        <v>ОДНОРОДНЫЕ</v>
      </c>
      <c r="O24" s="5">
        <f t="shared" si="11"/>
        <v>20463.400000000001</v>
      </c>
      <c r="R24" s="20"/>
    </row>
    <row r="25" spans="1:19" ht="30" x14ac:dyDescent="0.25">
      <c r="A25" s="11">
        <v>6</v>
      </c>
      <c r="B25" s="13" t="s">
        <v>30</v>
      </c>
      <c r="C25" s="16" t="s">
        <v>43</v>
      </c>
      <c r="D25" s="16">
        <v>10</v>
      </c>
      <c r="E25" s="14">
        <v>1348.16</v>
      </c>
      <c r="F25" s="5">
        <v>1388.6</v>
      </c>
      <c r="G25" s="5">
        <v>1350</v>
      </c>
      <c r="H25" s="5"/>
      <c r="I25" s="5"/>
      <c r="J25" s="5">
        <f t="shared" si="6"/>
        <v>1362.2533333333333</v>
      </c>
      <c r="K25" s="6">
        <f t="shared" si="7"/>
        <v>3</v>
      </c>
      <c r="L25" s="6">
        <f t="shared" si="8"/>
        <v>22.835422775445387</v>
      </c>
      <c r="M25" s="6">
        <f t="shared" si="9"/>
        <v>1.6762978086879623</v>
      </c>
      <c r="N25" s="6" t="str">
        <f t="shared" si="10"/>
        <v>ОДНОРОДНЫЕ</v>
      </c>
      <c r="O25" s="5">
        <f t="shared" si="11"/>
        <v>13622.533333333333</v>
      </c>
      <c r="R25" s="20"/>
    </row>
    <row r="26" spans="1:19" ht="30" x14ac:dyDescent="0.25">
      <c r="A26" s="11">
        <v>7</v>
      </c>
      <c r="B26" s="13" t="s">
        <v>31</v>
      </c>
      <c r="C26" s="16" t="s">
        <v>43</v>
      </c>
      <c r="D26" s="16">
        <v>10</v>
      </c>
      <c r="E26" s="14">
        <v>1685.7</v>
      </c>
      <c r="F26" s="5">
        <v>1736.27</v>
      </c>
      <c r="G26" s="5">
        <v>1350</v>
      </c>
      <c r="H26" s="5"/>
      <c r="I26" s="5"/>
      <c r="J26" s="5">
        <f t="shared" si="6"/>
        <v>1590.6566666666668</v>
      </c>
      <c r="K26" s="6">
        <f t="shared" si="7"/>
        <v>3</v>
      </c>
      <c r="L26" s="6">
        <f t="shared" si="8"/>
        <v>209.9429794809364</v>
      </c>
      <c r="M26" s="6">
        <f t="shared" si="9"/>
        <v>13.198510016676742</v>
      </c>
      <c r="N26" s="6" t="str">
        <f t="shared" si="10"/>
        <v>ОДНОРОДНЫЕ</v>
      </c>
      <c r="O26" s="5">
        <f t="shared" si="11"/>
        <v>15906.566666666668</v>
      </c>
      <c r="R26" s="20"/>
    </row>
    <row r="27" spans="1:19" ht="30" x14ac:dyDescent="0.25">
      <c r="A27" s="11">
        <v>8</v>
      </c>
      <c r="B27" s="13" t="s">
        <v>32</v>
      </c>
      <c r="C27" s="16" t="s">
        <v>43</v>
      </c>
      <c r="D27" s="16">
        <v>10</v>
      </c>
      <c r="E27" s="14">
        <v>1404.08</v>
      </c>
      <c r="F27" s="5">
        <v>1446.2</v>
      </c>
      <c r="G27" s="5">
        <v>1350</v>
      </c>
      <c r="H27" s="5"/>
      <c r="I27" s="5"/>
      <c r="J27" s="5">
        <f t="shared" ref="J27:J28" si="12">AVERAGE(E27:I27)</f>
        <v>1400.0933333333332</v>
      </c>
      <c r="K27" s="6">
        <f t="shared" ref="K27:K28" si="13">COUNT(E27:I27)</f>
        <v>3</v>
      </c>
      <c r="L27" s="6">
        <f t="shared" ref="L27:L28" si="14">STDEV(E27:I27)</f>
        <v>48.223750718223229</v>
      </c>
      <c r="M27" s="6">
        <f t="shared" ref="M27:M28" si="15">L27/J27*100</f>
        <v>3.4443240011301555</v>
      </c>
      <c r="N27" s="6" t="str">
        <f t="shared" ref="N27:N28" si="16">IF(M27&lt;33,"ОДНОРОДНЫЕ","НЕОДНОРОДНЫЕ")</f>
        <v>ОДНОРОДНЫЕ</v>
      </c>
      <c r="O27" s="5">
        <f t="shared" ref="O27:O28" si="17">D27*J27</f>
        <v>14000.933333333332</v>
      </c>
      <c r="R27" s="20"/>
    </row>
    <row r="28" spans="1:19" ht="30" x14ac:dyDescent="0.25">
      <c r="A28" s="11">
        <v>9</v>
      </c>
      <c r="B28" s="13" t="s">
        <v>33</v>
      </c>
      <c r="C28" s="16" t="s">
        <v>43</v>
      </c>
      <c r="D28" s="21">
        <v>10</v>
      </c>
      <c r="E28" s="5">
        <v>1509.95</v>
      </c>
      <c r="F28" s="5">
        <v>1555.25</v>
      </c>
      <c r="G28" s="5">
        <v>1350</v>
      </c>
      <c r="H28" s="5"/>
      <c r="I28" s="5"/>
      <c r="J28" s="5">
        <f t="shared" si="12"/>
        <v>1471.7333333333333</v>
      </c>
      <c r="K28" s="6">
        <f t="shared" si="13"/>
        <v>3</v>
      </c>
      <c r="L28" s="6">
        <f t="shared" si="14"/>
        <v>107.82984667212197</v>
      </c>
      <c r="M28" s="6">
        <f t="shared" si="15"/>
        <v>7.3267244975621928</v>
      </c>
      <c r="N28" s="6" t="str">
        <f t="shared" si="16"/>
        <v>ОДНОРОДНЫЕ</v>
      </c>
      <c r="O28" s="5">
        <f t="shared" si="17"/>
        <v>14717.333333333334</v>
      </c>
      <c r="R28" s="20"/>
    </row>
    <row r="29" spans="1:19" ht="30" x14ac:dyDescent="0.25">
      <c r="A29" s="11">
        <v>10</v>
      </c>
      <c r="B29" s="13" t="s">
        <v>34</v>
      </c>
      <c r="C29" s="16" t="s">
        <v>43</v>
      </c>
      <c r="D29" s="21">
        <v>10</v>
      </c>
      <c r="E29" s="5">
        <v>1685.7</v>
      </c>
      <c r="F29" s="5">
        <v>1736.27</v>
      </c>
      <c r="G29" s="5">
        <v>1350</v>
      </c>
      <c r="H29" s="5"/>
      <c r="I29" s="5"/>
      <c r="J29" s="5">
        <f t="shared" si="0"/>
        <v>1590.6566666666668</v>
      </c>
      <c r="K29" s="6">
        <f t="shared" si="1"/>
        <v>3</v>
      </c>
      <c r="L29" s="6">
        <f t="shared" si="2"/>
        <v>209.9429794809364</v>
      </c>
      <c r="M29" s="6">
        <f t="shared" si="3"/>
        <v>13.198510016676742</v>
      </c>
      <c r="N29" s="6" t="str">
        <f t="shared" si="4"/>
        <v>ОДНОРОДНЫЕ</v>
      </c>
      <c r="O29" s="5">
        <f t="shared" si="5"/>
        <v>15906.566666666668</v>
      </c>
      <c r="R29" s="20"/>
    </row>
    <row r="30" spans="1:19" x14ac:dyDescent="0.25">
      <c r="E30" s="5">
        <f>SUMPRODUCT($D$20:$D$29,E20:E29)</f>
        <v>4001248.62</v>
      </c>
      <c r="F30" s="5">
        <f t="shared" ref="F30:G30" si="18">SUMPRODUCT($D$20:$D$29,F20:F29)</f>
        <v>4121329.7000000007</v>
      </c>
      <c r="G30" s="17">
        <f t="shared" si="18"/>
        <v>4038200</v>
      </c>
      <c r="H30" s="22"/>
      <c r="I30" s="23"/>
      <c r="Q30" s="20"/>
      <c r="R30" s="20"/>
      <c r="S30" s="20"/>
    </row>
    <row r="31" spans="1:19" ht="34.5" customHeight="1" x14ac:dyDescent="0.25">
      <c r="A31" s="35" t="s">
        <v>41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9" ht="34.5" customHeight="1" x14ac:dyDescent="0.25">
      <c r="A32" s="35" t="s">
        <v>24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s="10" customFormat="1" ht="15" customHeight="1" x14ac:dyDescent="0.25">
      <c r="A34" s="36" t="s">
        <v>45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</sheetData>
  <mergeCells count="17">
    <mergeCell ref="A34:O34"/>
    <mergeCell ref="C18:D18"/>
    <mergeCell ref="L12:M12"/>
    <mergeCell ref="B14:N14"/>
    <mergeCell ref="A33:O3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A31:O31"/>
    <mergeCell ref="A32:O32"/>
  </mergeCells>
  <phoneticPr fontId="9" type="noConversion"/>
  <conditionalFormatting sqref="N20:N29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9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2022-12-14T12:04:24Z</dcterms:modified>
</cp:coreProperties>
</file>