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BDA48E6E-4A2C-4B75-B97F-CAE1335004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1" l="1"/>
  <c r="G21" i="1"/>
  <c r="F21" i="1"/>
  <c r="J20" i="1"/>
  <c r="O20" i="1" s="1"/>
  <c r="L22" i="1"/>
  <c r="K22" i="1"/>
  <c r="J22" i="1"/>
  <c r="L23" i="1"/>
  <c r="J23" i="1"/>
  <c r="O23" i="1" s="1"/>
  <c r="K23" i="1"/>
  <c r="L21" i="1" l="1"/>
  <c r="J21" i="1"/>
  <c r="C17" i="1" s="1"/>
  <c r="M23" i="1"/>
  <c r="N23" i="1" s="1"/>
  <c r="M22" i="1"/>
  <c r="N22" i="1" s="1"/>
  <c r="K21" i="1"/>
  <c r="L20" i="1"/>
  <c r="M20" i="1" s="1"/>
  <c r="N20" i="1" s="1"/>
  <c r="K20" i="1"/>
  <c r="O22" i="1"/>
  <c r="M21" i="1" l="1"/>
  <c r="N21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<sst xmlns="http://schemas.openxmlformats.org/spreadsheetml/2006/main" count="43" uniqueCount="39">
  <si>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</si>
  <si>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</si>
  <si>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</si>
  <si>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</si>
  <si>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</si>
  <si>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</si>
  <si>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</si>
  <si>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</si>
  <si>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</si>
  <si>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</si>
  <si>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</si>
  <si>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</si>
  <si>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</si>
  <si>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</si>
  <si>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</si>
  <si>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</si>
  <si>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</si>
  <si>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</si>
  <si>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</si>
  <si>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</si>
  <si>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</si>
  <si>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</si>
  <si>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</si>
  <si>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</si>
  <si>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</si>
  <si>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йопромид 370мг 100мл № 1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</si>
  <si>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</si>
  <si>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</si>
  <si>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</si>
  <si>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</si>
  <si>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путем запроса котировок в электронной форме, участниками которого могут являться</t>
  </si>
  <si>
    <t>только субъекты малого и среднего предпринимательства</t>
  </si>
  <si>
    <t>№ 288-21н</t>
  </si>
  <si>
    <t>на поставку лекарственных препаратов группы вещества контрастные</t>
  </si>
  <si>
    <t>флакон</t>
  </si>
  <si>
    <t>КП вх.6799-12/22 от 14.12.2022</t>
  </si>
  <si>
    <t>Исходя из имеющегося у Заказчика объёма финансового обеспечения для осуществления закупки НМЦД устанавливается в размере  1 720 800 руб. (один миллион семьсот двадцать тысяч восемьсот рублей 00 копеек)</t>
  </si>
  <si>
    <t>КП вх.6800-12/22 от 14.12.2022</t>
  </si>
  <si>
    <t>КП вх.6801-12/22 от 14.12.2022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</si>
</sst>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165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9"/>
  <sheetViews>
    <sheetView tabSelected="1" zoomScale="85" zoomScaleNormal="85" zoomScalePageLayoutView="70" workbookViewId="0">
      <selection activeCell="G19" sqref="G19"/>
    </sheetView>
  </sheetViews>
  <sheetFormatPr defaultRowHeight="15" x14ac:dyDescent="0.25"/>
  <cols>
    <col min="1" max="1" width="9.140625" style="1"/>
    <col min="2" max="2" width="27.28515625" style="1" customWidth="1"/>
    <col min="3" max="4" width="9.140625" style="1"/>
    <col min="5" max="5" width="14.85546875" style="2" customWidth="1"/>
    <col min="6" max="7" width="14.7109375" style="2" customWidth="1"/>
    <col min="8" max="8" width="14.7109375" style="2" hidden="1" customWidth="1"/>
    <col min="9" max="9" width="14.42578125" style="2" hidden="1" customWidth="1"/>
    <col min="10" max="10" width="13.7109375" style="2" customWidth="1"/>
    <col min="11" max="11" width="9.42578125" style="1" customWidth="1"/>
    <col min="12" max="12" width="12.5703125" style="1" customWidth="1"/>
    <col min="13" max="13" width="10.28515625" style="1" customWidth="1"/>
    <col min="14" max="14" width="14.28515625" style="1" customWidth="1"/>
    <col min="15" max="15" width="13.28515625" style="2" customWidth="1"/>
    <col min="16" max="17" width="9.140625" style="1"/>
    <col min="18" max="18" width="17" style="1" bestFit="1" customWidth="1"/>
    <col min="19" max="16384" width="9.140625" style="1"/>
  </cols>
  <sheetData>
    <row r="1" spans="2:15" x14ac:dyDescent="0.25">
      <c r="O1" s="14" t="s">
        <v>28</v>
      </c>
    </row>
    <row r="2" spans="2:15" x14ac:dyDescent="0.25">
      <c r="O2" s="14" t="s">
        <v>29</v>
      </c>
    </row>
    <row r="3" spans="2:15" ht="14.45" customHeight="1" x14ac:dyDescent="0.25">
      <c r="O3" s="14" t="s">
        <v>33</v>
      </c>
    </row>
    <row r="4" spans="2:15" ht="14.45" customHeight="1" x14ac:dyDescent="0.25">
      <c r="O4" s="14" t="s">
        <v>30</v>
      </c>
    </row>
    <row r="5" spans="2:15" ht="14.45" customHeight="1" x14ac:dyDescent="0.25">
      <c r="O5" s="14" t="s">
        <v>31</v>
      </c>
    </row>
    <row r="6" spans="2:15" ht="14.45" customHeight="1" x14ac:dyDescent="0.2">
      <c r="O6" s="15" t="s">
        <v>32</v>
      </c>
    </row>
    <row r="8" spans="2:15" x14ac:dyDescent="0.25">
      <c r="O8" s="7" t="s">
        <v>16</v>
      </c>
    </row>
    <row r="9" spans="2:15" x14ac:dyDescent="0.25">
      <c r="O9" s="8" t="s">
        <v>21</v>
      </c>
    </row>
    <row r="10" spans="2:15" x14ac:dyDescent="0.25">
      <c r="O10" s="8" t="s">
        <v>17</v>
      </c>
    </row>
    <row r="11" spans="2:15" ht="14.45" x14ac:dyDescent="0.3"/>
    <row r="12" spans="2:15" ht="28.9" customHeight="1" x14ac:dyDescent="0.25">
      <c r="L12" s="26" t="s">
        <v>20</v>
      </c>
      <c r="M12" s="26"/>
      <c r="O12" s="3" t="s">
        <v>18</v>
      </c>
    </row>
    <row r="13" spans="2:15" ht="18" x14ac:dyDescent="0.3">
      <c r="O13" s="4"/>
    </row>
    <row r="14" spans="2:15" ht="18.75" x14ac:dyDescent="0.25">
      <c r="B14" s="27" t="s">
        <v>19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4"/>
    </row>
    <row r="15" spans="2:15" hidden="1" x14ac:dyDescent="0.25"/>
    <row r="17" spans="1:18" ht="44.45" customHeight="1" x14ac:dyDescent="0.25">
      <c r="A17" s="19" t="s">
        <v>14</v>
      </c>
      <c r="B17" s="20"/>
      <c r="C17" s="21">
        <f>SUMIF(O20:O23,"&gt;0")</f>
        <v>1737600</v>
      </c>
      <c r="D17" s="20"/>
      <c r="E17" s="9" t="s">
        <v>35</v>
      </c>
      <c r="F17" s="9" t="s">
        <v>37</v>
      </c>
      <c r="G17" s="9" t="s">
        <v>38</v>
      </c>
      <c r="H17" s="9"/>
      <c r="I17" s="9"/>
      <c r="J17" s="5"/>
      <c r="K17" s="6"/>
      <c r="L17" s="6"/>
      <c r="M17" s="6"/>
      <c r="N17" s="6"/>
      <c r="O17" s="5"/>
    </row>
    <row r="18" spans="1:18" ht="30" customHeight="1" x14ac:dyDescent="0.25">
      <c r="A18" s="24" t="s">
        <v>0</v>
      </c>
      <c r="B18" s="24" t="s">
        <v>1</v>
      </c>
      <c r="C18" s="24" t="s">
        <v>2</v>
      </c>
      <c r="D18" s="24"/>
      <c r="E18" s="5" t="s">
        <v>5</v>
      </c>
      <c r="F18" s="5" t="s">
        <v>7</v>
      </c>
      <c r="G18" s="5" t="s">
        <v>8</v>
      </c>
      <c r="H18" s="5" t="s">
        <v>22</v>
      </c>
      <c r="I18" s="5" t="s">
        <v>23</v>
      </c>
      <c r="J18" s="22" t="s">
        <v>15</v>
      </c>
      <c r="K18" s="24" t="s">
        <v>11</v>
      </c>
      <c r="L18" s="24" t="s">
        <v>12</v>
      </c>
      <c r="M18" s="24" t="s">
        <v>13</v>
      </c>
      <c r="N18" s="24" t="s">
        <v>9</v>
      </c>
      <c r="O18" s="18" t="s">
        <v>10</v>
      </c>
    </row>
    <row r="19" spans="1:18" ht="30" x14ac:dyDescent="0.25">
      <c r="A19" s="24"/>
      <c r="B19" s="24"/>
      <c r="C19" s="6" t="s">
        <v>3</v>
      </c>
      <c r="D19" s="6" t="s">
        <v>4</v>
      </c>
      <c r="E19" s="5" t="s">
        <v>6</v>
      </c>
      <c r="F19" s="5" t="s">
        <v>6</v>
      </c>
      <c r="G19" s="5" t="s">
        <v>6</v>
      </c>
      <c r="H19" s="5" t="s">
        <v>6</v>
      </c>
      <c r="I19" s="5" t="s">
        <v>6</v>
      </c>
      <c r="J19" s="23"/>
      <c r="K19" s="24"/>
      <c r="L19" s="24"/>
      <c r="M19" s="24"/>
      <c r="N19" s="24"/>
      <c r="O19" s="18"/>
    </row>
    <row r="20" spans="1:18" ht="30" x14ac:dyDescent="0.25">
      <c r="A20" s="6">
        <v>1</v>
      </c>
      <c r="B20" s="6" t="s">
        <v>25</v>
      </c>
      <c r="C20" s="6" t="s">
        <v>34</v>
      </c>
      <c r="D20" s="11">
        <v>720</v>
      </c>
      <c r="E20" s="5">
        <v>2390</v>
      </c>
      <c r="F20" s="5">
        <v>2450</v>
      </c>
      <c r="G20" s="5">
        <v>2400</v>
      </c>
      <c r="H20" s="5"/>
      <c r="I20" s="5"/>
      <c r="J20" s="5">
        <f t="shared" ref="J20" si="0">AVERAGE(E20:I20)</f>
        <v>2413.3333333333335</v>
      </c>
      <c r="K20" s="6">
        <f t="shared" ref="K20" si="1">COUNT(E20:I20)</f>
        <v>3</v>
      </c>
      <c r="L20" s="6">
        <f t="shared" ref="L20" si="2">STDEV(E20:I20)</f>
        <v>32.145502536643185</v>
      </c>
      <c r="M20" s="6">
        <f t="shared" ref="M20" si="3">L20/J20*100</f>
        <v>1.3319959614631152</v>
      </c>
      <c r="N20" s="6" t="str">
        <f t="shared" ref="N20" si="4">IF(M20&lt;33,"ОДНОРОДНЫЕ","НЕОДНОРОДНЫЕ")</f>
        <v>ОДНОРОДНЫЕ</v>
      </c>
      <c r="O20" s="5">
        <f t="shared" ref="O20" si="5">D20*J20</f>
        <v>1737600</v>
      </c>
    </row>
    <row r="21" spans="1:18" ht="30" x14ac:dyDescent="0.25">
      <c r="A21" s="6">
        <v>2</v>
      </c>
      <c r="B21" s="6" t="s">
        <v>26</v>
      </c>
      <c r="C21" s="6"/>
      <c r="D21" s="12"/>
      <c r="E21" s="5">
        <f>D20*E20</f>
        <v>1720800</v>
      </c>
      <c r="F21" s="5">
        <f>D20*F20</f>
        <v>1764000</v>
      </c>
      <c r="G21" s="5">
        <f>D20*G20</f>
        <v>1728000</v>
      </c>
      <c r="H21" s="5"/>
      <c r="I21" s="5"/>
      <c r="J21" s="5">
        <f t="shared" ref="J21:J22" si="6">AVERAGE(E21:I21)</f>
        <v>1737600</v>
      </c>
      <c r="K21" s="6">
        <f t="shared" ref="K21:K22" si="7">COUNT(E21:I21)</f>
        <v>3</v>
      </c>
      <c r="L21" s="6">
        <f t="shared" ref="L21:L22" si="8">STDEV(E21:I21)</f>
        <v>23144.761826383092</v>
      </c>
      <c r="M21" s="6">
        <f t="shared" ref="M21:M22" si="9">L21/J21*100</f>
        <v>1.3319959614631152</v>
      </c>
      <c r="N21" s="6" t="str">
        <f t="shared" ref="N21:N22" si="10">IF(M21&lt;33,"ОДНОРОДНЫЕ","НЕОДНОРОДНЫЕ")</f>
        <v>ОДНОРОДНЫЕ</v>
      </c>
      <c r="O21" s="5"/>
      <c r="R21" s="16"/>
    </row>
    <row r="22" spans="1:18" ht="14.45" hidden="1" x14ac:dyDescent="0.3">
      <c r="A22" s="6">
        <v>3</v>
      </c>
      <c r="B22" s="6"/>
      <c r="C22" s="6"/>
      <c r="D22" s="11"/>
      <c r="E22" s="5"/>
      <c r="F22" s="5"/>
      <c r="G22" s="5"/>
      <c r="H22" s="5"/>
      <c r="I22" s="5"/>
      <c r="J22" s="5" t="e">
        <f t="shared" si="6"/>
        <v>#DIV/0!</v>
      </c>
      <c r="K22" s="6">
        <f t="shared" si="7"/>
        <v>0</v>
      </c>
      <c r="L22" s="6" t="e">
        <f t="shared" si="8"/>
        <v>#DIV/0!</v>
      </c>
      <c r="M22" s="6" t="e">
        <f t="shared" si="9"/>
        <v>#DIV/0!</v>
      </c>
      <c r="N22" s="6" t="e">
        <f t="shared" si="10"/>
        <v>#DIV/0!</v>
      </c>
      <c r="O22" s="5" t="e">
        <f t="shared" ref="O22" si="11">D22*J22</f>
        <v>#DIV/0!</v>
      </c>
    </row>
    <row r="23" spans="1:18" ht="14.45" hidden="1" customHeight="1" x14ac:dyDescent="0.3">
      <c r="A23" s="6">
        <v>4</v>
      </c>
      <c r="B23" s="10"/>
      <c r="C23" s="6"/>
      <c r="D23" s="11"/>
      <c r="E23" s="5"/>
      <c r="F23" s="5"/>
      <c r="G23" s="5"/>
      <c r="H23" s="5"/>
      <c r="I23" s="5"/>
      <c r="J23" s="5" t="e">
        <f>AVERAGE(E23:I23)</f>
        <v>#DIV/0!</v>
      </c>
      <c r="K23" s="6">
        <f>COUNT(E23:I23)</f>
        <v>0</v>
      </c>
      <c r="L23" s="6" t="e">
        <f>STDEV(E23:I23)</f>
        <v>#DIV/0!</v>
      </c>
      <c r="M23" s="6" t="e">
        <f>L23/J23*100</f>
        <v>#DIV/0!</v>
      </c>
      <c r="N23" s="6" t="e">
        <f>IF(M23&lt;33,"ОДНОРОДНЫЕ","НЕОДНОРОДНЫЕ")</f>
        <v>#DIV/0!</v>
      </c>
      <c r="O23" s="5" t="e">
        <f>D23*J23</f>
        <v>#DIV/0!</v>
      </c>
    </row>
    <row r="24" spans="1:18" ht="14.45" x14ac:dyDescent="0.3"/>
    <row r="25" spans="1:18" s="13" customFormat="1" ht="33.6" customHeight="1" x14ac:dyDescent="0.25">
      <c r="A25" s="17" t="s">
        <v>27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8" s="13" customFormat="1" ht="33.6" customHeight="1" x14ac:dyDescent="0.25">
      <c r="A26" s="17" t="s">
        <v>24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8" s="13" customFormat="1" ht="15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8" s="13" customFormat="1" ht="31.9" customHeight="1" x14ac:dyDescent="0.25">
      <c r="A28" s="25" t="s">
        <v>36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1:18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</sheetData>
  <mergeCells count="18">
    <mergeCell ref="L12:M12"/>
    <mergeCell ref="B14:N14"/>
    <mergeCell ref="A29:O29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A25:O25"/>
    <mergeCell ref="A26:O26"/>
    <mergeCell ref="A27:O27"/>
    <mergeCell ref="A28:O28"/>
    <mergeCell ref="B18:B19"/>
    <mergeCell ref="C18:D18"/>
  </mergeCells>
  <phoneticPr fontId="6" type="noConversion"/>
  <conditionalFormatting sqref="N20:N23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3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2022-12-14T12:03:50Z</dcterms:modified>
</cp:coreProperties>
</file>