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6" i="1"/>
  <c r="F26"/>
  <c r="E26"/>
  <c r="J22" l="1"/>
  <c r="O22" s="1"/>
  <c r="L24"/>
  <c r="K24"/>
  <c r="L23"/>
  <c r="K23"/>
  <c r="L22"/>
  <c r="K22"/>
  <c r="L21"/>
  <c r="K21"/>
  <c r="J24"/>
  <c r="J23"/>
  <c r="O23" s="1"/>
  <c r="J21"/>
  <c r="L25"/>
  <c r="M25" s="1"/>
  <c r="J25"/>
  <c r="O25" s="1"/>
  <c r="K25"/>
  <c r="M24" l="1"/>
  <c r="N24" s="1"/>
  <c r="M21"/>
  <c r="N21" s="1"/>
  <c r="M23"/>
  <c r="N23" s="1"/>
  <c r="O24"/>
  <c r="O21"/>
  <c r="M22"/>
  <c r="N22" s="1"/>
  <c r="N25"/>
  <c r="C18" l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<sst xmlns="http://schemas.openxmlformats.org/spreadsheetml/2006/main" count="43" uniqueCount="39">
  <si>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</si>
  <si>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</si>
  <si>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</si>
  <si>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</si>
  <si>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</si>
  <si>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</si>
  <si>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</si>
  <si>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</si>
  <si>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</si>
  <si>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</si>
  <si>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</si>
  <si>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</si>
  <si>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</si>
  <si>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</si>
  <si>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</si>
  <si>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</si>
  <si>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</si>
  <si>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</si>
  <si>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</si>
  <si>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</si>
  <si>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</si>
  <si>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</si>
  <si>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</si>
  <si>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</si>
  <si>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</si>
  <si>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Техническое обслуживание внутрибольничных систем медицинских газов</t>
  </si>
  <si>
    <t>мес</t>
  </si>
  <si>
    <t>Итого</t>
  </si>
  <si>
    <t>Приложение № 4</t>
  </si>
  <si>
    <t>к Извещению о проведении закупки</t>
  </si>
  <si>
    <t>путем запроса котировок в электронной форме, участниками которого могут являться</t>
  </si>
  <si>
    <t>только субъекты малого и среднего предпринимательства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</si>
  <si>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</si>
  <si>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на оказание услуг по техническому обслуживанию внутрибольничных систем медицинских газов</t>
  </si>
  <si>
    <t>КП вх.6670-12/22 от 09.12.2022</t>
  </si>
  <si>
    <t>КП вх.6671-12/22 от 09.12.2022</t>
  </si>
  <si>
    <t>КП вх.6672-12/22 от 09.12.2022</t>
  </si>
  <si>
    <t>Исходя из имеющегося у Заказчика объёма финансового обеспечения для осуществления закупки НМЦД устанавливается в размере 385210 руб. (триста восемьдесят пять тысяч двести десять рублей 00 копеек)</t>
  </si>
  <si>
    <t>№ 294-22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</si>
</sst>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1"/>
  <sheetViews>
    <sheetView tabSelected="1" zoomScale="85" zoomScaleNormal="85" zoomScalePageLayoutView="70" workbookViewId="0">
      <selection activeCell="G26" sqref="G26"/>
    </sheetView>
  </sheetViews>
  <sheetFormatPr defaultRowHeight="15"/>
  <cols>
    <col min="1" max="1" width="9.140625" style="1"/>
    <col min="2" max="2" width="27.28515625" style="1" customWidth="1"/>
    <col min="3" max="4" width="9.140625" style="1"/>
    <col min="5" max="5" width="14.85546875" style="2" customWidth="1"/>
    <col min="6" max="7" width="14.7109375" style="2" customWidth="1"/>
    <col min="8" max="8" width="14.7109375" style="2" hidden="1" customWidth="1"/>
    <col min="9" max="9" width="14.42578125" style="2" hidden="1" customWidth="1"/>
    <col min="10" max="10" width="13.7109375" style="2" customWidth="1"/>
    <col min="11" max="11" width="9.42578125" style="1" customWidth="1"/>
    <col min="12" max="12" width="12.5703125" style="1" customWidth="1"/>
    <col min="13" max="13" width="10.28515625" style="1" customWidth="1"/>
    <col min="14" max="14" width="14.28515625" style="1" customWidth="1"/>
    <col min="15" max="15" width="13.28515625" style="2" customWidth="1"/>
    <col min="16" max="16384" width="9.140625" style="1"/>
  </cols>
  <sheetData>
    <row r="1" spans="2:15">
      <c r="O1" s="15" t="s">
        <v>28</v>
      </c>
    </row>
    <row r="2" spans="2:15">
      <c r="O2" s="15" t="s">
        <v>29</v>
      </c>
    </row>
    <row r="3" spans="2:15">
      <c r="O3" s="15" t="s">
        <v>33</v>
      </c>
    </row>
    <row r="4" spans="2:15" ht="14.45" customHeight="1">
      <c r="O4" s="15" t="s">
        <v>30</v>
      </c>
    </row>
    <row r="5" spans="2:15" ht="14.45" customHeight="1">
      <c r="O5" s="15" t="s">
        <v>31</v>
      </c>
    </row>
    <row r="6" spans="2:15" ht="14.45" customHeight="1">
      <c r="O6" s="16" t="s">
        <v>38</v>
      </c>
    </row>
    <row r="7" spans="2:15" hidden="1"/>
    <row r="9" spans="2:15">
      <c r="O9" s="7" t="s">
        <v>16</v>
      </c>
    </row>
    <row r="10" spans="2:15">
      <c r="O10" s="8" t="s">
        <v>21</v>
      </c>
    </row>
    <row r="11" spans="2:15">
      <c r="O11" s="8" t="s">
        <v>17</v>
      </c>
    </row>
    <row r="13" spans="2:15" ht="28.9" customHeight="1">
      <c r="L13" s="19" t="s">
        <v>20</v>
      </c>
      <c r="M13" s="19"/>
      <c r="O13" s="3" t="s">
        <v>18</v>
      </c>
    </row>
    <row r="14" spans="2:15" ht="18.75">
      <c r="O14" s="4"/>
    </row>
    <row r="15" spans="2:15" ht="18.75">
      <c r="B15" s="20" t="s">
        <v>19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"/>
    </row>
    <row r="16" spans="2:15" hidden="1"/>
    <row r="18" spans="1:15" ht="59.45" customHeight="1">
      <c r="A18" s="23" t="s">
        <v>14</v>
      </c>
      <c r="B18" s="24"/>
      <c r="C18" s="25">
        <f>SUMIF(O21:O25,"&gt;0")</f>
        <v>388646.66666666669</v>
      </c>
      <c r="D18" s="24"/>
      <c r="E18" s="9" t="s">
        <v>34</v>
      </c>
      <c r="F18" s="9" t="s">
        <v>35</v>
      </c>
      <c r="G18" s="9" t="s">
        <v>36</v>
      </c>
      <c r="H18" s="9"/>
      <c r="I18" s="5"/>
      <c r="J18" s="5"/>
      <c r="K18" s="6"/>
      <c r="L18" s="6"/>
      <c r="M18" s="6"/>
      <c r="N18" s="6"/>
      <c r="O18" s="5"/>
    </row>
    <row r="19" spans="1:15" ht="30" customHeight="1">
      <c r="A19" s="17" t="s">
        <v>0</v>
      </c>
      <c r="B19" s="17" t="s">
        <v>1</v>
      </c>
      <c r="C19" s="17" t="s">
        <v>2</v>
      </c>
      <c r="D19" s="17"/>
      <c r="E19" s="5" t="s">
        <v>5</v>
      </c>
      <c r="F19" s="5" t="s">
        <v>7</v>
      </c>
      <c r="G19" s="5" t="s">
        <v>8</v>
      </c>
      <c r="H19" s="5" t="s">
        <v>22</v>
      </c>
      <c r="I19" s="5" t="s">
        <v>23</v>
      </c>
      <c r="J19" s="26" t="s">
        <v>15</v>
      </c>
      <c r="K19" s="17" t="s">
        <v>11</v>
      </c>
      <c r="L19" s="17" t="s">
        <v>12</v>
      </c>
      <c r="M19" s="17" t="s">
        <v>13</v>
      </c>
      <c r="N19" s="17" t="s">
        <v>9</v>
      </c>
      <c r="O19" s="22" t="s">
        <v>10</v>
      </c>
    </row>
    <row r="20" spans="1:15" ht="30">
      <c r="A20" s="17"/>
      <c r="B20" s="17"/>
      <c r="C20" s="6" t="s">
        <v>3</v>
      </c>
      <c r="D20" s="6" t="s">
        <v>4</v>
      </c>
      <c r="E20" s="5" t="s">
        <v>6</v>
      </c>
      <c r="F20" s="5" t="s">
        <v>6</v>
      </c>
      <c r="G20" s="5" t="s">
        <v>6</v>
      </c>
      <c r="H20" s="5" t="s">
        <v>6</v>
      </c>
      <c r="I20" s="5" t="s">
        <v>6</v>
      </c>
      <c r="J20" s="27"/>
      <c r="K20" s="17"/>
      <c r="L20" s="17"/>
      <c r="M20" s="17"/>
      <c r="N20" s="17"/>
      <c r="O20" s="22"/>
    </row>
    <row r="21" spans="1:15" ht="53.45" customHeight="1">
      <c r="A21" s="6">
        <v>1</v>
      </c>
      <c r="B21" s="6" t="s">
        <v>25</v>
      </c>
      <c r="C21" s="6" t="s">
        <v>26</v>
      </c>
      <c r="D21" s="13">
        <v>12</v>
      </c>
      <c r="E21" s="2">
        <v>32600</v>
      </c>
      <c r="F21" s="2">
        <v>32461.666666666668</v>
      </c>
      <c r="G21" s="2">
        <v>32100</v>
      </c>
      <c r="H21" s="5"/>
      <c r="I21" s="5"/>
      <c r="J21" s="5">
        <f t="shared" ref="J21:J24" si="0">AVERAGE(E21:I21)</f>
        <v>32387.222222222223</v>
      </c>
      <c r="K21" s="6">
        <f t="shared" ref="K21:K24" si="1">COUNT(E21:I21)</f>
        <v>3</v>
      </c>
      <c r="L21" s="6">
        <f t="shared" ref="L21:L24" si="2">STDEV(E21:I21)</f>
        <v>258.1791654671494</v>
      </c>
      <c r="M21" s="6">
        <f t="shared" ref="M21:M24" si="3">L21/J21*100</f>
        <v>0.79716365823433266</v>
      </c>
      <c r="N21" s="6" t="str">
        <f t="shared" ref="N21:N24" si="4">IF(M21&lt;33,"ОДНОРОДНЫЕ","НЕОДНОРОДНЫЕ")</f>
        <v>ОДНОРОДНЫЕ</v>
      </c>
      <c r="O21" s="5">
        <f t="shared" ref="O21:O24" si="5">D21*J21</f>
        <v>388646.66666666669</v>
      </c>
    </row>
    <row r="22" spans="1:15" hidden="1">
      <c r="A22" s="6">
        <v>2</v>
      </c>
      <c r="B22" s="6"/>
      <c r="C22" s="6"/>
      <c r="D22" s="13"/>
      <c r="E22" s="5"/>
      <c r="F22" s="5"/>
      <c r="G22" s="5"/>
      <c r="H22" s="5"/>
      <c r="I22" s="5"/>
      <c r="J22" s="5" t="e">
        <f t="shared" si="0"/>
        <v>#DIV/0!</v>
      </c>
      <c r="K22" s="6">
        <f t="shared" si="1"/>
        <v>0</v>
      </c>
      <c r="L22" s="6" t="e">
        <f t="shared" si="2"/>
        <v>#DIV/0!</v>
      </c>
      <c r="M22" s="6" t="e">
        <f t="shared" si="3"/>
        <v>#DIV/0!</v>
      </c>
      <c r="N22" s="6" t="e">
        <f t="shared" si="4"/>
        <v>#DIV/0!</v>
      </c>
      <c r="O22" s="5" t="e">
        <f t="shared" si="5"/>
        <v>#DIV/0!</v>
      </c>
    </row>
    <row r="23" spans="1:15" hidden="1">
      <c r="A23" s="6">
        <v>3</v>
      </c>
      <c r="B23" s="6"/>
      <c r="C23" s="6"/>
      <c r="D23" s="14"/>
      <c r="E23" s="5"/>
      <c r="F23" s="5"/>
      <c r="G23" s="5"/>
      <c r="H23" s="5"/>
      <c r="I23" s="5"/>
      <c r="J23" s="5" t="e">
        <f t="shared" si="0"/>
        <v>#DIV/0!</v>
      </c>
      <c r="K23" s="6">
        <f t="shared" si="1"/>
        <v>0</v>
      </c>
      <c r="L23" s="6" t="e">
        <f t="shared" si="2"/>
        <v>#DIV/0!</v>
      </c>
      <c r="M23" s="6" t="e">
        <f t="shared" si="3"/>
        <v>#DIV/0!</v>
      </c>
      <c r="N23" s="6" t="e">
        <f t="shared" si="4"/>
        <v>#DIV/0!</v>
      </c>
      <c r="O23" s="5" t="e">
        <f t="shared" si="5"/>
        <v>#DIV/0!</v>
      </c>
    </row>
    <row r="24" spans="1:15" hidden="1">
      <c r="A24" s="6">
        <v>4</v>
      </c>
      <c r="B24" s="10"/>
      <c r="C24" s="6"/>
      <c r="D24" s="11"/>
      <c r="E24" s="5"/>
      <c r="F24" s="5"/>
      <c r="G24" s="5"/>
      <c r="H24" s="5"/>
      <c r="I24" s="5"/>
      <c r="J24" s="5" t="e">
        <f t="shared" si="0"/>
        <v>#DIV/0!</v>
      </c>
      <c r="K24" s="6">
        <f t="shared" si="1"/>
        <v>0</v>
      </c>
      <c r="L24" s="6" t="e">
        <f t="shared" si="2"/>
        <v>#DIV/0!</v>
      </c>
      <c r="M24" s="6" t="e">
        <f t="shared" si="3"/>
        <v>#DIV/0!</v>
      </c>
      <c r="N24" s="6" t="e">
        <f t="shared" si="4"/>
        <v>#DIV/0!</v>
      </c>
      <c r="O24" s="5" t="e">
        <f t="shared" si="5"/>
        <v>#DIV/0!</v>
      </c>
    </row>
    <row r="25" spans="1:15" ht="14.45" hidden="1" customHeight="1">
      <c r="A25" s="6">
        <v>5</v>
      </c>
      <c r="B25" s="10"/>
      <c r="C25" s="6"/>
      <c r="D25" s="11"/>
      <c r="E25" s="5"/>
      <c r="F25" s="5"/>
      <c r="G25" s="5"/>
      <c r="H25" s="5"/>
      <c r="I25" s="5"/>
      <c r="J25" s="5" t="e">
        <f>AVERAGE(E25:I25)</f>
        <v>#DIV/0!</v>
      </c>
      <c r="K25" s="6">
        <f>COUNT(E25:I25)</f>
        <v>0</v>
      </c>
      <c r="L25" s="6" t="e">
        <f>STDEV(E25:I25)</f>
        <v>#DIV/0!</v>
      </c>
      <c r="M25" s="6" t="e">
        <f>L25/J25*100</f>
        <v>#DIV/0!</v>
      </c>
      <c r="N25" s="6" t="e">
        <f>IF(M25&lt;33,"ОДНОРОДНЫЕ","НЕОДНОРОДНЫЕ")</f>
        <v>#DIV/0!</v>
      </c>
      <c r="O25" s="5" t="e">
        <f>D25*J25</f>
        <v>#DIV/0!</v>
      </c>
    </row>
    <row r="26" spans="1:15" ht="14.45" customHeight="1">
      <c r="A26" s="23" t="s">
        <v>27</v>
      </c>
      <c r="B26" s="24"/>
      <c r="C26" s="6"/>
      <c r="D26" s="11"/>
      <c r="E26" s="5">
        <f>E21*D21</f>
        <v>391200</v>
      </c>
      <c r="F26" s="5">
        <f>F21*D21</f>
        <v>389540</v>
      </c>
      <c r="G26" s="5">
        <f>G21*D21</f>
        <v>385200</v>
      </c>
      <c r="H26" s="5"/>
      <c r="I26" s="5"/>
      <c r="J26" s="5"/>
      <c r="K26" s="6"/>
      <c r="L26" s="6"/>
      <c r="M26" s="6"/>
      <c r="N26" s="6"/>
      <c r="O26" s="5"/>
    </row>
    <row r="28" spans="1:15" ht="36" customHeight="1">
      <c r="A28" s="21" t="s">
        <v>32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  <row r="29" spans="1:15" ht="33.75" customHeight="1">
      <c r="A29" s="21" t="s">
        <v>24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</row>
    <row r="30" spans="1:1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1:15" s="12" customFormat="1" ht="30.75" customHeight="1">
      <c r="A31" s="18" t="s">
        <v>37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</sheetData>
  <mergeCells count="18">
    <mergeCell ref="A26:B26"/>
    <mergeCell ref="N19:N20"/>
    <mergeCell ref="A19:A20"/>
    <mergeCell ref="B19:B20"/>
    <mergeCell ref="C19:D19"/>
    <mergeCell ref="A31:O31"/>
    <mergeCell ref="L13:M13"/>
    <mergeCell ref="B15:N15"/>
    <mergeCell ref="A28:O28"/>
    <mergeCell ref="A29:O29"/>
    <mergeCell ref="A30:O30"/>
    <mergeCell ref="O19:O20"/>
    <mergeCell ref="A18:B18"/>
    <mergeCell ref="C18:D18"/>
    <mergeCell ref="J19:J20"/>
    <mergeCell ref="K19:K20"/>
    <mergeCell ref="L19:L20"/>
    <mergeCell ref="M19:M20"/>
  </mergeCells>
  <conditionalFormatting sqref="N25:N26">
    <cfRule type="containsText" dxfId="11" priority="10" operator="containsText" text="НЕ">
      <formula>NOT(ISERROR(SEARCH("НЕ",N25)))</formula>
    </cfRule>
    <cfRule type="containsText" dxfId="10" priority="11" operator="containsText" text="ОДНОРОДНЫЕ">
      <formula>NOT(ISERROR(SEARCH("ОДНОРОДНЫЕ",N25)))</formula>
    </cfRule>
    <cfRule type="containsText" dxfId="9" priority="12" operator="containsText" text="НЕОДНОРОДНЫЕ">
      <formula>NOT(ISERROR(SEARCH("НЕОДНОРОДНЫЕ",N25)))</formula>
    </cfRule>
  </conditionalFormatting>
  <conditionalFormatting sqref="N25:N26">
    <cfRule type="containsText" dxfId="8" priority="7" operator="containsText" text="НЕОДНОРОДНЫЕ">
      <formula>NOT(ISERROR(SEARCH("НЕОДНОРОДНЫЕ",N25)))</formula>
    </cfRule>
    <cfRule type="containsText" dxfId="7" priority="8" operator="containsText" text="ОДНОРОДНЫЕ">
      <formula>NOT(ISERROR(SEARCH("ОДНОРОДНЫЕ",N25)))</formula>
    </cfRule>
    <cfRule type="containsText" dxfId="6" priority="9" operator="containsText" text="НЕОДНОРОДНЫЕ">
      <formula>NOT(ISERROR(SEARCH("НЕОДНОРОДНЫЕ",N25)))</formula>
    </cfRule>
  </conditionalFormatting>
  <conditionalFormatting sqref="N21:N24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4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2022-12-12T03:38:27Z</dcterms:modified>
</cp:coreProperties>
</file>