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K22" i="1"/>
  <c r="L22" i="1"/>
  <c r="J23" i="1"/>
  <c r="O23" i="1" s="1"/>
  <c r="K23" i="1"/>
  <c r="L23" i="1"/>
  <c r="L24" i="1"/>
  <c r="K24" i="1"/>
  <c r="L21" i="1"/>
  <c r="K21" i="1"/>
  <c r="L20" i="1"/>
  <c r="K20" i="1"/>
  <c r="J24" i="1"/>
  <c r="J21" i="1"/>
  <c r="O21" i="1" s="1"/>
  <c r="J20" i="1"/>
  <c r="L25" i="1"/>
  <c r="J25" i="1"/>
  <c r="O25" i="1" s="1"/>
  <c r="K25" i="1"/>
  <c r="M22" i="1" l="1"/>
  <c r="N22" i="1" s="1"/>
  <c r="M25" i="1"/>
  <c r="N25" i="1" s="1"/>
  <c r="M23" i="1"/>
  <c r="N23" i="1" s="1"/>
  <c r="M24" i="1"/>
  <c r="N24" i="1" s="1"/>
  <c r="M20" i="1"/>
  <c r="N20" i="1" s="1"/>
  <c r="M21" i="1"/>
  <c r="N21" i="1" s="1"/>
  <c r="O24" i="1"/>
  <c r="O20" i="1"/>
  <c r="C17" i="1" l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<sst xmlns="http://schemas.openxmlformats.org/spreadsheetml/2006/main" count="50" uniqueCount="42">
  <si>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</si>
  <si>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</si>
  <si>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</si>
  <si>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</si>
  <si>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</si>
  <si>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</si>
  <si>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</si>
  <si>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</si>
  <si>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</si>
  <si>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</si>
  <si>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</si>
  <si>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</si>
  <si>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</si>
  <si>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</si>
  <si>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</si>
  <si>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</si>
  <si>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</si>
  <si>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</si>
  <si>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</si>
  <si>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</si>
  <si>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</si>
  <si>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</si>
  <si>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</si>
  <si>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</si>
  <si>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</si>
  <si>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</si>
  <si>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печенье сахарное</t>
  </si>
  <si>
    <t>хлебцы  диабетические</t>
  </si>
  <si>
    <t>слайсы диабетические</t>
  </si>
  <si>
    <t xml:space="preserve">зефир </t>
  </si>
  <si>
    <t>мармелад</t>
  </si>
  <si>
    <t>КП вх.6594-12/22 от 07.12.2022</t>
  </si>
  <si>
    <t>КП вх.6595-12/22 от 07.12.2022</t>
  </si>
  <si>
    <t>КП вх.6596-12/22 от 07.12.2022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</si>
  <si>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</si>
  <si>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</si>
  <si>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</si>
  <si>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</si>
  <si>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</si>
  <si>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620 400 (шестьсот двадцать тысяч четыреста) рублей 00 копеек.</t>
  </si>
  <si>
    <t>№ 293-22</t>
  </si>
  <si>
    <t>на поставку кондитерских изделий (печенье, зефир, мармелад)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</si>
</sst>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13" zoomScale="85" zoomScaleNormal="85" zoomScalePageLayoutView="70" workbookViewId="0">
      <selection activeCell="U18" sqref="U18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20" x14ac:dyDescent="0.25">
      <c r="A1" s="28"/>
      <c r="B1" s="28"/>
      <c r="C1" s="28"/>
      <c r="D1" s="28"/>
      <c r="K1" s="28"/>
      <c r="L1" s="28"/>
      <c r="M1" s="28"/>
      <c r="N1" s="28"/>
      <c r="O1" s="39" t="s">
        <v>34</v>
      </c>
    </row>
    <row r="2" spans="1:20" x14ac:dyDescent="0.25">
      <c r="A2" s="28"/>
      <c r="B2" s="28"/>
      <c r="C2" s="28"/>
      <c r="D2" s="28"/>
      <c r="K2" s="28"/>
      <c r="L2" s="28"/>
      <c r="M2" s="28"/>
      <c r="N2" s="28"/>
      <c r="O2" s="39" t="s">
        <v>35</v>
      </c>
    </row>
    <row r="3" spans="1:20" x14ac:dyDescent="0.25">
      <c r="A3" s="28"/>
      <c r="B3" s="28"/>
      <c r="C3" s="28"/>
      <c r="D3" s="28"/>
      <c r="K3" s="28"/>
      <c r="L3" s="28"/>
      <c r="M3" s="28"/>
      <c r="N3" s="28"/>
      <c r="O3" s="39" t="s">
        <v>41</v>
      </c>
    </row>
    <row r="4" spans="1:20" x14ac:dyDescent="0.25">
      <c r="A4" s="28"/>
      <c r="B4" s="28"/>
      <c r="C4" s="28"/>
      <c r="D4" s="28"/>
      <c r="K4" s="28"/>
      <c r="L4" s="28"/>
      <c r="M4" s="28"/>
      <c r="N4" s="28"/>
      <c r="O4" s="39" t="s">
        <v>36</v>
      </c>
    </row>
    <row r="5" spans="1:20" x14ac:dyDescent="0.25">
      <c r="A5" s="28"/>
      <c r="B5" s="28"/>
      <c r="C5" s="28"/>
      <c r="D5" s="28"/>
      <c r="K5" s="28"/>
      <c r="L5" s="28"/>
      <c r="M5" s="28"/>
      <c r="N5" s="28"/>
      <c r="O5" s="39" t="s">
        <v>37</v>
      </c>
    </row>
    <row r="6" spans="1:20" x14ac:dyDescent="0.25">
      <c r="O6" s="39" t="s">
        <v>40</v>
      </c>
      <c r="T6" s="39"/>
    </row>
    <row r="7" spans="1:20" x14ac:dyDescent="0.25">
      <c r="A7" s="18"/>
      <c r="B7" s="18"/>
      <c r="C7" s="18"/>
      <c r="D7" s="18"/>
      <c r="K7" s="18"/>
      <c r="L7" s="18"/>
      <c r="M7" s="18"/>
      <c r="N7" s="18"/>
      <c r="T7" s="39"/>
    </row>
    <row r="8" spans="1:20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  <c r="T8" s="39"/>
    </row>
    <row r="9" spans="1:20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  <c r="T9" s="39"/>
    </row>
    <row r="10" spans="1:20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  <c r="T10" s="39"/>
    </row>
    <row r="11" spans="1:20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  <c r="T11" s="39"/>
    </row>
    <row r="12" spans="1:20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20" ht="18.75" x14ac:dyDescent="0.25">
      <c r="O13" s="5"/>
    </row>
    <row r="14" spans="1:20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20" hidden="1" x14ac:dyDescent="0.25"/>
    <row r="17" spans="1:19" s="8" customFormat="1" ht="54.6" customHeight="1" x14ac:dyDescent="0.25">
      <c r="A17" s="33" t="s">
        <v>14</v>
      </c>
      <c r="B17" s="34"/>
      <c r="C17" s="35">
        <f>SUMIF(O20:O25,"&gt;0")</f>
        <v>631483.33333333337</v>
      </c>
      <c r="D17" s="34"/>
      <c r="E17" s="15" t="s">
        <v>31</v>
      </c>
      <c r="F17" s="15" t="s">
        <v>32</v>
      </c>
      <c r="G17" s="15" t="s">
        <v>33</v>
      </c>
      <c r="H17" s="15"/>
      <c r="I17" s="15"/>
      <c r="J17" s="6"/>
      <c r="K17" s="7"/>
      <c r="L17" s="7"/>
      <c r="M17" s="7"/>
      <c r="N17" s="7"/>
      <c r="O17" s="6"/>
    </row>
    <row r="18" spans="1:19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6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2" t="s">
        <v>10</v>
      </c>
    </row>
    <row r="19" spans="1:19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29"/>
      <c r="L19" s="29"/>
      <c r="M19" s="29"/>
      <c r="N19" s="29"/>
      <c r="O19" s="32"/>
    </row>
    <row r="20" spans="1:19" s="8" customFormat="1" ht="17.45" customHeight="1" x14ac:dyDescent="0.25">
      <c r="A20" s="17">
        <v>1</v>
      </c>
      <c r="B20" s="21" t="s">
        <v>26</v>
      </c>
      <c r="C20" s="21" t="s">
        <v>25</v>
      </c>
      <c r="D20" s="23">
        <v>900</v>
      </c>
      <c r="E20" s="19">
        <v>290</v>
      </c>
      <c r="F20" s="19">
        <v>260</v>
      </c>
      <c r="G20" s="19">
        <v>255</v>
      </c>
      <c r="H20" s="16"/>
      <c r="I20" s="16"/>
      <c r="J20" s="16">
        <f t="shared" ref="J20:J24" si="0">AVERAGE(E20:I20)</f>
        <v>268.33333333333331</v>
      </c>
      <c r="K20" s="17">
        <f t="shared" ref="K20:K24" si="1">COUNT(E20:I20)</f>
        <v>3</v>
      </c>
      <c r="L20" s="17">
        <f t="shared" ref="L20:L24" si="2">STDEV(E20:I20)</f>
        <v>18.929694486000912</v>
      </c>
      <c r="M20" s="17">
        <f t="shared" ref="M20:M24" si="3">L20/J20*100</f>
        <v>7.0545445289444402</v>
      </c>
      <c r="N20" s="17" t="str">
        <f t="shared" ref="N20:N24" si="4">IF(M20&lt;33,"ОДНОРОДНЫЕ","НЕОДНОРОДНЫЕ")</f>
        <v>ОДНОРОДНЫЕ</v>
      </c>
      <c r="O20" s="16">
        <f t="shared" ref="O20:O24" si="5">D20*J20</f>
        <v>241499.99999999997</v>
      </c>
    </row>
    <row r="21" spans="1:19" s="8" customFormat="1" ht="17.45" customHeight="1" x14ac:dyDescent="0.25">
      <c r="A21" s="17">
        <v>3</v>
      </c>
      <c r="B21" s="21" t="s">
        <v>27</v>
      </c>
      <c r="C21" s="21" t="s">
        <v>25</v>
      </c>
      <c r="D21" s="24">
        <v>150</v>
      </c>
      <c r="E21" s="19">
        <v>630</v>
      </c>
      <c r="F21" s="19">
        <v>625</v>
      </c>
      <c r="G21" s="19">
        <v>640</v>
      </c>
      <c r="H21" s="16"/>
      <c r="I21" s="16"/>
      <c r="J21" s="16">
        <f t="shared" si="0"/>
        <v>631.66666666666663</v>
      </c>
      <c r="K21" s="17">
        <f t="shared" si="1"/>
        <v>3</v>
      </c>
      <c r="L21" s="17">
        <f t="shared" si="2"/>
        <v>7.6376261582597333</v>
      </c>
      <c r="M21" s="17">
        <f t="shared" si="3"/>
        <v>1.209122874658533</v>
      </c>
      <c r="N21" s="17" t="str">
        <f t="shared" si="4"/>
        <v>ОДНОРОДНЫЕ</v>
      </c>
      <c r="O21" s="16">
        <f t="shared" si="5"/>
        <v>94750</v>
      </c>
    </row>
    <row r="22" spans="1:19" s="8" customFormat="1" ht="17.45" customHeight="1" x14ac:dyDescent="0.25">
      <c r="A22" s="25">
        <v>4</v>
      </c>
      <c r="B22" s="21" t="s">
        <v>28</v>
      </c>
      <c r="C22" s="21" t="s">
        <v>25</v>
      </c>
      <c r="D22" s="24">
        <v>200</v>
      </c>
      <c r="E22" s="26">
        <v>680</v>
      </c>
      <c r="F22" s="26">
        <v>675</v>
      </c>
      <c r="G22" s="26">
        <v>685</v>
      </c>
      <c r="H22" s="26"/>
      <c r="I22" s="26"/>
      <c r="J22" s="26">
        <f t="shared" ref="J22:J23" si="6">AVERAGE(E22:I22)</f>
        <v>680</v>
      </c>
      <c r="K22" s="25">
        <f t="shared" ref="K22:K23" si="7">COUNT(E22:I22)</f>
        <v>3</v>
      </c>
      <c r="L22" s="25">
        <f t="shared" ref="L22:L23" si="8">STDEV(E22:I22)</f>
        <v>5</v>
      </c>
      <c r="M22" s="25">
        <f t="shared" ref="M22:M23" si="9">L22/J22*100</f>
        <v>0.73529411764705876</v>
      </c>
      <c r="N22" s="25" t="str">
        <f t="shared" ref="N22:N23" si="10">IF(M22&lt;33,"ОДНОРОДНЫЕ","НЕОДНОРОДНЫЕ")</f>
        <v>ОДНОРОДНЫЕ</v>
      </c>
      <c r="O22" s="26">
        <f t="shared" ref="O22:O23" si="11">D22*J22</f>
        <v>136000</v>
      </c>
    </row>
    <row r="23" spans="1:19" s="8" customFormat="1" ht="17.45" customHeight="1" x14ac:dyDescent="0.25">
      <c r="A23" s="25">
        <v>5</v>
      </c>
      <c r="B23" s="21" t="s">
        <v>29</v>
      </c>
      <c r="C23" s="21" t="s">
        <v>25</v>
      </c>
      <c r="D23" s="24">
        <v>100</v>
      </c>
      <c r="E23" s="26">
        <v>340</v>
      </c>
      <c r="F23" s="26">
        <v>334</v>
      </c>
      <c r="G23" s="26">
        <v>358</v>
      </c>
      <c r="H23" s="26"/>
      <c r="I23" s="26"/>
      <c r="J23" s="26">
        <f t="shared" si="6"/>
        <v>344</v>
      </c>
      <c r="K23" s="25">
        <f t="shared" si="7"/>
        <v>3</v>
      </c>
      <c r="L23" s="25">
        <f t="shared" si="8"/>
        <v>12.489995996796797</v>
      </c>
      <c r="M23" s="25">
        <f t="shared" si="9"/>
        <v>3.6308127897665106</v>
      </c>
      <c r="N23" s="25" t="str">
        <f t="shared" si="10"/>
        <v>ОДНОРОДНЫЕ</v>
      </c>
      <c r="O23" s="26">
        <f t="shared" si="11"/>
        <v>34400</v>
      </c>
    </row>
    <row r="24" spans="1:19" s="8" customFormat="1" ht="17.45" customHeight="1" x14ac:dyDescent="0.25">
      <c r="A24" s="25">
        <v>6</v>
      </c>
      <c r="B24" s="20" t="s">
        <v>30</v>
      </c>
      <c r="C24" s="21" t="s">
        <v>25</v>
      </c>
      <c r="D24" s="23">
        <v>350</v>
      </c>
      <c r="E24" s="16">
        <v>350</v>
      </c>
      <c r="F24" s="16">
        <v>355</v>
      </c>
      <c r="G24" s="16">
        <v>365</v>
      </c>
      <c r="H24" s="16"/>
      <c r="I24" s="16"/>
      <c r="J24" s="16">
        <f t="shared" si="0"/>
        <v>356.66666666666669</v>
      </c>
      <c r="K24" s="17">
        <f t="shared" si="1"/>
        <v>3</v>
      </c>
      <c r="L24" s="17">
        <f t="shared" si="2"/>
        <v>7.6376261582597333</v>
      </c>
      <c r="M24" s="17">
        <f t="shared" si="3"/>
        <v>2.1413905116616077</v>
      </c>
      <c r="N24" s="17" t="str">
        <f t="shared" si="4"/>
        <v>ОДНОРОДНЫЕ</v>
      </c>
      <c r="O24" s="16">
        <f t="shared" si="5"/>
        <v>124833.33333333334</v>
      </c>
    </row>
    <row r="25" spans="1:19" s="8" customFormat="1" ht="17.45" customHeight="1" x14ac:dyDescent="0.25">
      <c r="A25" s="25">
        <v>7</v>
      </c>
      <c r="B25" s="20"/>
      <c r="C25" s="21"/>
      <c r="D25" s="23"/>
      <c r="E25" s="16">
        <v>648000</v>
      </c>
      <c r="F25" s="16">
        <v>620400</v>
      </c>
      <c r="G25" s="16">
        <v>626050</v>
      </c>
      <c r="H25" s="14"/>
      <c r="I25" s="6"/>
      <c r="J25" s="6">
        <f>AVERAGE(E25:I25)</f>
        <v>631483.33333333337</v>
      </c>
      <c r="K25" s="7">
        <f>COUNT(E25:I25)</f>
        <v>3</v>
      </c>
      <c r="L25" s="7">
        <f>STDEV(E25:I25)</f>
        <v>14580.152033958128</v>
      </c>
      <c r="M25" s="7">
        <f>L25/J25*100</f>
        <v>2.3088736098537508</v>
      </c>
      <c r="N25" s="7" t="str">
        <f>IF(M25&lt;33,"ОДНОРОДНЫЕ","НЕОДНОРОДНЫЕ")</f>
        <v>ОДНОРОДНЫЕ</v>
      </c>
      <c r="O25" s="6">
        <f>D25*J25</f>
        <v>0</v>
      </c>
      <c r="Q25" s="27"/>
      <c r="R25" s="27"/>
      <c r="S25" s="27"/>
    </row>
    <row r="26" spans="1:19" s="10" customFormat="1" x14ac:dyDescent="0.25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9" s="10" customFormat="1" ht="30" customHeight="1" x14ac:dyDescent="0.25">
      <c r="A27" s="40" t="s">
        <v>38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9" s="10" customFormat="1" ht="31.5" customHeight="1" x14ac:dyDescent="0.25">
      <c r="A28" s="40" t="s">
        <v>24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9" s="10" customForma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9" s="22" customFormat="1" ht="15" customHeight="1" x14ac:dyDescent="0.25">
      <c r="A30" s="41" t="s">
        <v>39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</sheetData>
  <mergeCells count="16">
    <mergeCell ref="B18:B19"/>
    <mergeCell ref="A27:O27"/>
    <mergeCell ref="A28:O28"/>
    <mergeCell ref="A30:O30"/>
    <mergeCell ref="C18:D18"/>
    <mergeCell ref="L12:M12"/>
    <mergeCell ref="B14:N1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25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5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2022-12-09T12:21:07Z</dcterms:modified>
</cp:coreProperties>
</file>