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L23" i="1"/>
  <c r="K23" i="1"/>
  <c r="J23" i="1"/>
  <c r="O23" i="1" s="1"/>
  <c r="K20" i="1"/>
  <c r="L22" i="1"/>
  <c r="K22" i="1"/>
  <c r="L21" i="1"/>
  <c r="K21" i="1"/>
  <c r="L19" i="1"/>
  <c r="K19" i="1"/>
  <c r="J22" i="1"/>
  <c r="J21" i="1"/>
  <c r="O21" i="1" s="1"/>
  <c r="J19" i="1"/>
  <c r="L24" i="1"/>
  <c r="J24" i="1"/>
  <c r="O24" i="1" s="1"/>
  <c r="K24" i="1"/>
  <c r="M23" i="1" l="1"/>
  <c r="N23" i="1" s="1"/>
  <c r="M24" i="1"/>
  <c r="N24" i="1" s="1"/>
  <c r="M22" i="1"/>
  <c r="N22" i="1" s="1"/>
  <c r="L20" i="1"/>
  <c r="J20" i="1"/>
  <c r="O20" i="1" s="1"/>
  <c r="M19" i="1"/>
  <c r="N19" i="1" s="1"/>
  <c r="M21" i="1"/>
  <c r="N21" i="1" s="1"/>
  <c r="O22" i="1"/>
  <c r="O19" i="1"/>
  <c r="M20" i="1" l="1"/>
  <c r="N20" i="1" s="1"/>
</calcChain>
</file>

<file path=xl/sharedStrings.xml><?xml version="1.0" encoding="utf-8"?>
<sst xmlns="http://schemas.openxmlformats.org/spreadsheetml/2006/main" count="49" uniqueCount="42">
  <si>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</si>
  <si>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</si>
  <si>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</si>
  <si>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</si>
  <si>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</si>
  <si>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</si>
  <si>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</si>
  <si>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</si>
  <si>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</si>
  <si>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</si>
  <si>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</si>
  <si>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</si>
  <si>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</si>
  <si>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</si>
  <si>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</si>
  <si>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</si>
  <si>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</si>
  <si>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</si>
  <si>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</si>
  <si>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</si>
  <si>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</si>
  <si>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</si>
  <si>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</si>
  <si>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</si>
  <si>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</si>
  <si>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</si>
  <si>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Горбуша с/м ПСГ</t>
  </si>
  <si>
    <t>Минтай с/м ПБГ</t>
  </si>
  <si>
    <t>Камбала с/м НСГ</t>
  </si>
  <si>
    <t>Сельдь Т/О с/с неразделанная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</si>
  <si>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</si>
  <si>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</si>
  <si>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КП вх.6603-12/22 от 07.12.2022</t>
  </si>
  <si>
    <t>КП вх.6604-12/22 от 07.12.2022</t>
  </si>
  <si>
    <t>КП вх.6605-12/22 от 07.12.2022</t>
  </si>
  <si>
    <t>Исходя из имеющегося у Заказчика объёма финансового обеспечения для осуществления закупки начальная (максимальная) цена договора устанавливается в размере 1 371 500 (один миллион триста семьдесят одна тысяча пятьсот) рублей.</t>
  </si>
  <si>
    <t>Приложение № 4</t>
  </si>
  <si>
    <t>к Извещению о проведении закупки</t>
  </si>
  <si>
    <t>на поставку овощей свежих (томаты, огурцы, перец, зелень) путем путем запроса котировок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</si>
  <si>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</si>
  <si>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</si>
  <si>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291-22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</si>
</sst>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tabSelected="1" zoomScale="85" zoomScaleNormal="85" zoomScalePageLayoutView="70" workbookViewId="0">
      <selection activeCell="O9" sqref="O8:O9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3" width="9.140625" style="2"/>
    <col min="4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31" t="s">
        <v>36</v>
      </c>
    </row>
    <row r="2" spans="1:15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31" t="s">
        <v>37</v>
      </c>
    </row>
    <row r="3" spans="1:15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31" t="s">
        <v>38</v>
      </c>
    </row>
    <row r="4" spans="1:15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31" t="s">
        <v>39</v>
      </c>
    </row>
    <row r="5" spans="1:15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31" t="s">
        <v>40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31" t="s">
        <v>41</v>
      </c>
    </row>
    <row r="7" spans="1:15" s="6" customForma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7" t="s">
        <v>16</v>
      </c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8" t="s">
        <v>21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17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4"/>
    </row>
    <row r="11" spans="1:15" s="6" customFormat="1" ht="28.9" customHeigh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4" t="s">
        <v>20</v>
      </c>
      <c r="M11" s="14"/>
      <c r="N11" s="12"/>
      <c r="O11" s="4" t="s">
        <v>18</v>
      </c>
    </row>
    <row r="12" spans="1:15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x14ac:dyDescent="0.25">
      <c r="A13" s="12"/>
      <c r="B13" s="14" t="s">
        <v>19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4"/>
    </row>
    <row r="14" spans="1:15" hidden="1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4"/>
    </row>
    <row r="15" spans="1:15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5" customFormat="1" ht="48.75" customHeight="1" x14ac:dyDescent="0.25">
      <c r="A16" s="16" t="s">
        <v>14</v>
      </c>
      <c r="B16" s="17"/>
      <c r="C16" s="18">
        <f>(E24+F24+G24)/3</f>
        <v>1384166.6666666667</v>
      </c>
      <c r="D16" s="17"/>
      <c r="E16" s="19" t="s">
        <v>32</v>
      </c>
      <c r="F16" s="19" t="s">
        <v>33</v>
      </c>
      <c r="G16" s="19" t="s">
        <v>34</v>
      </c>
      <c r="H16" s="19"/>
      <c r="I16" s="20"/>
      <c r="J16" s="20"/>
      <c r="K16" s="21"/>
      <c r="L16" s="21"/>
      <c r="M16" s="21"/>
      <c r="N16" s="21"/>
      <c r="O16" s="20"/>
    </row>
    <row r="17" spans="1:19" s="5" customFormat="1" ht="30" customHeight="1" x14ac:dyDescent="0.25">
      <c r="A17" s="22" t="s">
        <v>0</v>
      </c>
      <c r="B17" s="22" t="s">
        <v>1</v>
      </c>
      <c r="C17" s="22" t="s">
        <v>2</v>
      </c>
      <c r="D17" s="22"/>
      <c r="E17" s="20" t="s">
        <v>5</v>
      </c>
      <c r="F17" s="20" t="s">
        <v>7</v>
      </c>
      <c r="G17" s="20" t="s">
        <v>8</v>
      </c>
      <c r="H17" s="20" t="s">
        <v>22</v>
      </c>
      <c r="I17" s="20" t="s">
        <v>23</v>
      </c>
      <c r="J17" s="23" t="s">
        <v>15</v>
      </c>
      <c r="K17" s="22" t="s">
        <v>11</v>
      </c>
      <c r="L17" s="22" t="s">
        <v>12</v>
      </c>
      <c r="M17" s="22" t="s">
        <v>13</v>
      </c>
      <c r="N17" s="22" t="s">
        <v>9</v>
      </c>
      <c r="O17" s="24" t="s">
        <v>10</v>
      </c>
    </row>
    <row r="18" spans="1:19" s="5" customFormat="1" ht="30" x14ac:dyDescent="0.25">
      <c r="A18" s="22"/>
      <c r="B18" s="22"/>
      <c r="C18" s="21" t="s">
        <v>3</v>
      </c>
      <c r="D18" s="21" t="s">
        <v>4</v>
      </c>
      <c r="E18" s="20" t="s">
        <v>6</v>
      </c>
      <c r="F18" s="20" t="s">
        <v>6</v>
      </c>
      <c r="G18" s="20" t="s">
        <v>6</v>
      </c>
      <c r="H18" s="20" t="s">
        <v>6</v>
      </c>
      <c r="I18" s="20" t="s">
        <v>6</v>
      </c>
      <c r="J18" s="25"/>
      <c r="K18" s="22"/>
      <c r="L18" s="22"/>
      <c r="M18" s="22"/>
      <c r="N18" s="22"/>
      <c r="O18" s="24"/>
    </row>
    <row r="19" spans="1:19" s="5" customFormat="1" ht="16.899999999999999" customHeight="1" x14ac:dyDescent="0.25">
      <c r="A19" s="21">
        <v>1</v>
      </c>
      <c r="B19" s="30" t="s">
        <v>26</v>
      </c>
      <c r="C19" s="21" t="s">
        <v>25</v>
      </c>
      <c r="D19" s="26">
        <v>1500</v>
      </c>
      <c r="E19" s="20">
        <v>390</v>
      </c>
      <c r="F19" s="20">
        <v>385</v>
      </c>
      <c r="G19" s="20">
        <v>400</v>
      </c>
      <c r="H19" s="20"/>
      <c r="I19" s="20"/>
      <c r="J19" s="20">
        <f t="shared" ref="J19:J22" si="0">AVERAGE(E19:I19)</f>
        <v>391.66666666666669</v>
      </c>
      <c r="K19" s="21">
        <f t="shared" ref="K19:K22" si="1">COUNT(E19:I19)</f>
        <v>3</v>
      </c>
      <c r="L19" s="21">
        <f t="shared" ref="L19:L22" si="2">STDEV(E19:I19)</f>
        <v>7.6376261582597333</v>
      </c>
      <c r="M19" s="21">
        <f t="shared" ref="M19:M22" si="3">L19/J19*100</f>
        <v>1.9500322106195063</v>
      </c>
      <c r="N19" s="21" t="str">
        <f t="shared" ref="N19:N22" si="4">IF(M19&lt;33,"ОДНОРОДНЫЕ","НЕОДНОРОДНЫЕ")</f>
        <v>ОДНОРОДНЫЕ</v>
      </c>
      <c r="O19" s="20">
        <f t="shared" ref="O19:O22" si="5">D19*J19</f>
        <v>587500</v>
      </c>
    </row>
    <row r="20" spans="1:19" s="5" customFormat="1" hidden="1" x14ac:dyDescent="0.25">
      <c r="A20" s="21"/>
      <c r="B20" s="30"/>
      <c r="C20" s="21"/>
      <c r="D20" s="26"/>
      <c r="E20" s="20"/>
      <c r="F20" s="20"/>
      <c r="G20" s="20"/>
      <c r="H20" s="20"/>
      <c r="I20" s="20"/>
      <c r="J20" s="20" t="e">
        <f t="shared" si="0"/>
        <v>#DIV/0!</v>
      </c>
      <c r="K20" s="21">
        <f t="shared" si="1"/>
        <v>0</v>
      </c>
      <c r="L20" s="21" t="e">
        <f t="shared" si="2"/>
        <v>#DIV/0!</v>
      </c>
      <c r="M20" s="21" t="e">
        <f t="shared" si="3"/>
        <v>#DIV/0!</v>
      </c>
      <c r="N20" s="21" t="e">
        <f t="shared" si="4"/>
        <v>#DIV/0!</v>
      </c>
      <c r="O20" s="20" t="e">
        <f t="shared" si="5"/>
        <v>#DIV/0!</v>
      </c>
    </row>
    <row r="21" spans="1:19" s="5" customFormat="1" ht="15.75" customHeight="1" x14ac:dyDescent="0.25">
      <c r="A21" s="21">
        <v>2</v>
      </c>
      <c r="B21" s="30" t="s">
        <v>28</v>
      </c>
      <c r="C21" s="21" t="s">
        <v>25</v>
      </c>
      <c r="D21" s="27">
        <v>1000</v>
      </c>
      <c r="E21" s="20">
        <v>280</v>
      </c>
      <c r="F21" s="20">
        <v>275</v>
      </c>
      <c r="G21" s="20">
        <v>290</v>
      </c>
      <c r="H21" s="20"/>
      <c r="I21" s="20"/>
      <c r="J21" s="20">
        <f t="shared" si="0"/>
        <v>281.66666666666669</v>
      </c>
      <c r="K21" s="21">
        <f t="shared" si="1"/>
        <v>3</v>
      </c>
      <c r="L21" s="21">
        <f t="shared" si="2"/>
        <v>7.6376261582597333</v>
      </c>
      <c r="M21" s="21">
        <f t="shared" si="3"/>
        <v>2.7115832514531597</v>
      </c>
      <c r="N21" s="21" t="str">
        <f t="shared" si="4"/>
        <v>ОДНОРОДНЫЕ</v>
      </c>
      <c r="O21" s="20">
        <f t="shared" si="5"/>
        <v>281666.66666666669</v>
      </c>
    </row>
    <row r="22" spans="1:19" s="5" customFormat="1" ht="15.75" customHeight="1" x14ac:dyDescent="0.25">
      <c r="A22" s="21">
        <v>3</v>
      </c>
      <c r="B22" s="30" t="s">
        <v>27</v>
      </c>
      <c r="C22" s="21" t="s">
        <v>25</v>
      </c>
      <c r="D22" s="29">
        <v>1000</v>
      </c>
      <c r="E22" s="20">
        <v>260</v>
      </c>
      <c r="F22" s="20">
        <v>270</v>
      </c>
      <c r="G22" s="20">
        <v>250</v>
      </c>
      <c r="H22" s="20"/>
      <c r="I22" s="20"/>
      <c r="J22" s="20">
        <f t="shared" si="0"/>
        <v>260</v>
      </c>
      <c r="K22" s="21">
        <f t="shared" si="1"/>
        <v>3</v>
      </c>
      <c r="L22" s="21">
        <f t="shared" si="2"/>
        <v>10</v>
      </c>
      <c r="M22" s="21">
        <f t="shared" si="3"/>
        <v>3.8461538461538463</v>
      </c>
      <c r="N22" s="21" t="str">
        <f t="shared" si="4"/>
        <v>ОДНОРОДНЫЕ</v>
      </c>
      <c r="O22" s="20">
        <f t="shared" si="5"/>
        <v>260000</v>
      </c>
    </row>
    <row r="23" spans="1:19" s="5" customFormat="1" ht="14.45" customHeight="1" x14ac:dyDescent="0.25">
      <c r="A23" s="21">
        <v>4</v>
      </c>
      <c r="B23" s="30" t="s">
        <v>29</v>
      </c>
      <c r="C23" s="21" t="s">
        <v>25</v>
      </c>
      <c r="D23" s="29">
        <v>850</v>
      </c>
      <c r="E23" s="20">
        <v>290</v>
      </c>
      <c r="F23" s="20">
        <v>300</v>
      </c>
      <c r="G23" s="20">
        <v>310</v>
      </c>
      <c r="H23" s="20"/>
      <c r="I23" s="20"/>
      <c r="J23" s="20">
        <f>AVERAGE(E23:I23)</f>
        <v>300</v>
      </c>
      <c r="K23" s="21">
        <f>COUNT(E23:I23)</f>
        <v>3</v>
      </c>
      <c r="L23" s="21">
        <f>STDEV(E23:I23)</f>
        <v>10</v>
      </c>
      <c r="M23" s="21">
        <f>L23/J23*100</f>
        <v>3.3333333333333335</v>
      </c>
      <c r="N23" s="21" t="str">
        <f>IF(M23&lt;33,"ОДНОРОДНЫЕ","НЕОДНОРОДНЫЕ")</f>
        <v>ОДНОРОДНЫЕ</v>
      </c>
      <c r="O23" s="20">
        <f>D23*J23</f>
        <v>255000</v>
      </c>
    </row>
    <row r="24" spans="1:19" s="5" customFormat="1" ht="14.45" customHeight="1" x14ac:dyDescent="0.25">
      <c r="A24" s="21"/>
      <c r="B24" s="28" t="s">
        <v>30</v>
      </c>
      <c r="C24" s="21"/>
      <c r="D24" s="29"/>
      <c r="E24" s="20">
        <v>1371500</v>
      </c>
      <c r="F24" s="20">
        <v>1377500</v>
      </c>
      <c r="G24" s="20">
        <v>1403500</v>
      </c>
      <c r="H24" s="20"/>
      <c r="I24" s="20"/>
      <c r="J24" s="20">
        <f>AVERAGE(E24:I24)</f>
        <v>1384166.6666666667</v>
      </c>
      <c r="K24" s="21">
        <f>COUNT(E24:I24)</f>
        <v>3</v>
      </c>
      <c r="L24" s="21">
        <f>STDEV(E24:I24)</f>
        <v>17009.801096230764</v>
      </c>
      <c r="M24" s="21">
        <f>L24/J24*100</f>
        <v>1.2288838841346728</v>
      </c>
      <c r="N24" s="21" t="str">
        <f>IF(M24&lt;33,"ОДНОРОДНЫЕ","НЕОДНОРОДНЫЕ")</f>
        <v>ОДНОРОДНЫЕ</v>
      </c>
      <c r="O24" s="20">
        <f>D24*J24</f>
        <v>0</v>
      </c>
      <c r="Q24" s="11"/>
      <c r="R24" s="11"/>
      <c r="S24" s="11"/>
    </row>
    <row r="25" spans="1:19" s="6" customFormat="1" hidden="1" x14ac:dyDescent="0.25">
      <c r="A25" s="12"/>
      <c r="B25" s="12"/>
      <c r="C25" s="12"/>
      <c r="D25" s="12"/>
      <c r="E25" s="4"/>
      <c r="F25" s="4"/>
      <c r="G25" s="4"/>
      <c r="H25" s="4"/>
      <c r="I25" s="4"/>
      <c r="J25" s="4"/>
      <c r="K25" s="12"/>
      <c r="L25" s="12"/>
      <c r="M25" s="12"/>
      <c r="N25" s="12"/>
      <c r="O25" s="4"/>
    </row>
    <row r="26" spans="1:19" s="10" customFormat="1" ht="33.6" customHeight="1" x14ac:dyDescent="0.25">
      <c r="A26" s="15" t="s">
        <v>31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9" s="10" customFormat="1" ht="33.6" customHeight="1" x14ac:dyDescent="0.25">
      <c r="A27" s="15" t="s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9" s="6" customForma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9" s="6" customFormat="1" ht="32.450000000000003" customHeight="1" x14ac:dyDescent="0.25">
      <c r="A29" s="13" t="s">
        <v>35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</sheetData>
  <mergeCells count="17">
    <mergeCell ref="N17:N18"/>
    <mergeCell ref="A17:A18"/>
    <mergeCell ref="B17:B18"/>
    <mergeCell ref="C17:D17"/>
    <mergeCell ref="A29:O29"/>
    <mergeCell ref="L11:M11"/>
    <mergeCell ref="B13:N13"/>
    <mergeCell ref="A26:O26"/>
    <mergeCell ref="A27:O27"/>
    <mergeCell ref="A28:O28"/>
    <mergeCell ref="O17:O18"/>
    <mergeCell ref="A16:B16"/>
    <mergeCell ref="C16:D16"/>
    <mergeCell ref="J17:J18"/>
    <mergeCell ref="K17:K18"/>
    <mergeCell ref="L17:L18"/>
    <mergeCell ref="M17:M18"/>
  </mergeCells>
  <conditionalFormatting sqref="N24">
    <cfRule type="containsText" dxfId="17" priority="16" operator="containsText" text="НЕ">
      <formula>NOT(ISERROR(SEARCH("НЕ",N24)))</formula>
    </cfRule>
    <cfRule type="containsText" dxfId="16" priority="17" operator="containsText" text="ОДНОРОДНЫЕ">
      <formula>NOT(ISERROR(SEARCH("ОДНОРОДНЫЕ",N24)))</formula>
    </cfRule>
    <cfRule type="containsText" dxfId="15" priority="18" operator="containsText" text="НЕОДНОРОДНЫЕ">
      <formula>NOT(ISERROR(SEARCH("НЕОДНОРОДНЫЕ",N24)))</formula>
    </cfRule>
  </conditionalFormatting>
  <conditionalFormatting sqref="N24">
    <cfRule type="containsText" dxfId="14" priority="13" operator="containsText" text="НЕОДНОРОДНЫЕ">
      <formula>NOT(ISERROR(SEARCH("НЕОДНОРОДНЫЕ",N24)))</formula>
    </cfRule>
    <cfRule type="containsText" dxfId="13" priority="14" operator="containsText" text="ОДНОРОДНЫЕ">
      <formula>NOT(ISERROR(SEARCH("ОДНОРОДНЫЕ",N24)))</formula>
    </cfRule>
    <cfRule type="containsText" dxfId="12" priority="15" operator="containsText" text="НЕОДНОРОДНЫЕ">
      <formula>NOT(ISERROR(SEARCH("НЕОДНОРОДНЫЕ",N24)))</formula>
    </cfRule>
  </conditionalFormatting>
  <conditionalFormatting sqref="N19:N22">
    <cfRule type="containsText" dxfId="11" priority="10" operator="containsText" text="НЕ">
      <formula>NOT(ISERROR(SEARCH("НЕ",N19)))</formula>
    </cfRule>
    <cfRule type="containsText" dxfId="10" priority="11" operator="containsText" text="ОДНОРОДНЫЕ">
      <formula>NOT(ISERROR(SEARCH("ОДНОРОДНЫЕ",N19)))</formula>
    </cfRule>
    <cfRule type="containsText" dxfId="9" priority="12" operator="containsText" text="НЕОДНОРОДНЫЕ">
      <formula>NOT(ISERROR(SEARCH("НЕОДНОРОДНЫЕ",N19)))</formula>
    </cfRule>
  </conditionalFormatting>
  <conditionalFormatting sqref="N19:N22">
    <cfRule type="containsText" dxfId="8" priority="7" operator="containsText" text="НЕОДНОРОДНЫЕ">
      <formula>NOT(ISERROR(SEARCH("НЕОДНОРОДНЫЕ",N19)))</formula>
    </cfRule>
    <cfRule type="containsText" dxfId="7" priority="8" operator="containsText" text="ОДНОРОДНЫЕ">
      <formula>NOT(ISERROR(SEARCH("ОДНОРОДНЫЕ",N19)))</formula>
    </cfRule>
    <cfRule type="containsText" dxfId="6" priority="9" operator="containsText" text="НЕОДНОРОДНЫЕ">
      <formula>NOT(ISERROR(SEARCH("НЕОДНОРОДНЫЕ",N19)))</formula>
    </cfRule>
  </conditionalFormatting>
  <conditionalFormatting sqref="N23">
    <cfRule type="containsText" dxfId="5" priority="4" operator="containsText" text="НЕ">
      <formula>NOT(ISERROR(SEARCH("НЕ",N23)))</formula>
    </cfRule>
    <cfRule type="containsText" dxfId="4" priority="5" operator="containsText" text="ОДНОРОДНЫЕ">
      <formula>NOT(ISERROR(SEARCH("ОДНОРОДНЫЕ",N23)))</formula>
    </cfRule>
    <cfRule type="containsText" dxfId="3" priority="6" operator="containsText" text="НЕОДНОРОДНЫЕ">
      <formula>NOT(ISERROR(SEARCH("НЕОДНОРОДНЫЕ",N23)))</formula>
    </cfRule>
  </conditionalFormatting>
  <conditionalFormatting sqref="N23">
    <cfRule type="containsText" dxfId="2" priority="1" operator="containsText" text="НЕОДНОРОДНЫЕ">
      <formula>NOT(ISERROR(SEARCH("НЕОДНОРОДНЫЕ",N23)))</formula>
    </cfRule>
    <cfRule type="containsText" dxfId="1" priority="2" operator="containsText" text="ОДНОРОДНЫЕ">
      <formula>NOT(ISERROR(SEARCH("ОДНОРОДНЫЕ",N23)))</formula>
    </cfRule>
    <cfRule type="containsText" dxfId="0" priority="3" operator="containsText" text="НЕОДНОРОДНЫЕ">
      <formula>NOT(ISERROR(SEARCH("НЕОДНОРОДНЫЕ",N23)))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2022-12-09T11:01:06Z</dcterms:modified>
</cp:coreProperties>
</file>