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3" i="1" l="1"/>
  <c r="N23" i="1"/>
  <c r="M23" i="1"/>
  <c r="L20" i="1"/>
  <c r="L21" i="1"/>
  <c r="L22" i="1"/>
  <c r="L23" i="1"/>
  <c r="L24" i="1"/>
  <c r="K20" i="1"/>
  <c r="K21" i="1"/>
  <c r="K22" i="1"/>
  <c r="K23" i="1"/>
  <c r="K24" i="1"/>
  <c r="J20" i="1"/>
  <c r="O20" i="1" s="1"/>
  <c r="J21" i="1"/>
  <c r="O21" i="1" s="1"/>
  <c r="J22" i="1"/>
  <c r="O22" i="1" s="1"/>
  <c r="J23" i="1"/>
  <c r="J24" i="1"/>
  <c r="O24" i="1" s="1"/>
  <c r="M24" i="1" l="1"/>
  <c r="N24" i="1" s="1"/>
  <c r="M20" i="1"/>
  <c r="N20" i="1" s="1"/>
  <c r="M21" i="1"/>
  <c r="N21" i="1" s="1"/>
  <c r="M22" i="1"/>
  <c r="N22" i="1" s="1"/>
  <c r="L19" i="1"/>
  <c r="K19" i="1"/>
  <c r="J19" i="1"/>
  <c r="M19" i="1" l="1"/>
  <c r="N19" i="1" s="1"/>
  <c r="O19" i="1"/>
  <c r="C16" i="1" s="1"/>
</calcChain>
</file>

<file path=xl/sharedStrings.xml><?xml version="1.0" encoding="utf-8"?>
<sst xmlns="http://schemas.openxmlformats.org/spreadsheetml/2006/main" count="51" uniqueCount="42">
  <si>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</si>
  <si>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</si>
  <si>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</si>
  <si>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</si>
  <si>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</si>
  <si>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</si>
  <si>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</si>
  <si>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</si>
  <si>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</si>
  <si>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</si>
  <si>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</si>
  <si>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</si>
  <si>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</si>
  <si>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</si>
  <si>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</si>
  <si>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</si>
  <si>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</si>
  <si>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</si>
  <si>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</si>
  <si>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</si>
  <si>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</si>
  <si>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</si>
  <si>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</si>
  <si>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</si>
  <si>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</si>
  <si>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</si>
  <si>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Сайт https://prodmak38.ru/catalog/suhofrukty-orehi-vesovye2</t>
  </si>
  <si>
    <t>Сайт http://irkutsk.foods-opt.ru/catalog/sukhofrukty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</si>
  <si>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</si>
  <si>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</si>
  <si>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</si>
  <si>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</si>
  <si>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</si>
  <si>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вх.6245-12/22 от 05.12.2022</t>
  </si>
  <si>
    <t>ИТОГО</t>
  </si>
  <si>
    <t>Томаты свежие</t>
  </si>
  <si>
    <t>Огурцы свежие</t>
  </si>
  <si>
    <t>Перец сладкий свежий</t>
  </si>
  <si>
    <t>Зелень свежая (лук зеленый, петрушка свежая, укроп свежий)</t>
  </si>
  <si>
    <t>Исходя из имеющегося у Заказчика объёма финансового обеспечения для осуществления закупки НМЦД устанавливается в размере 657 500 (шестьсот пятьдесят семь тысяч пятьсот) рублей 00 копеек.</t>
  </si>
  <si>
    <t>№ 287-22</t>
  </si>
  <si>
    <t>на поставку овощей свежих (томаты, огурцы, перец, зелень) путем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</si>
</sst>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="85" zoomScaleNormal="85" zoomScalePageLayoutView="70" workbookViewId="0">
      <selection activeCell="O17" sqref="O17:O18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10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7" t="s">
        <v>29</v>
      </c>
    </row>
    <row r="2" spans="1:15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7" t="s">
        <v>30</v>
      </c>
    </row>
    <row r="3" spans="1:15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7" t="s">
        <v>41</v>
      </c>
    </row>
    <row r="4" spans="1:15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7" t="s">
        <v>31</v>
      </c>
    </row>
    <row r="5" spans="1:15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7" t="s">
        <v>32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7" t="s">
        <v>40</v>
      </c>
    </row>
    <row r="7" spans="1:15" s="6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7" t="s">
        <v>16</v>
      </c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8" t="s">
        <v>21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17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6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22" t="s">
        <v>20</v>
      </c>
      <c r="M11" s="22"/>
      <c r="N11" s="12"/>
      <c r="O11" s="4" t="s">
        <v>18</v>
      </c>
    </row>
    <row r="12" spans="1:1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x14ac:dyDescent="0.25">
      <c r="A13" s="12"/>
      <c r="B13" s="22" t="s">
        <v>19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4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5" customFormat="1" ht="89.45" customHeight="1" x14ac:dyDescent="0.25">
      <c r="A16" s="25" t="s">
        <v>14</v>
      </c>
      <c r="B16" s="26"/>
      <c r="C16" s="27">
        <f>SUMIF(O19:O23,"&gt;0")</f>
        <v>835166.66666666674</v>
      </c>
      <c r="D16" s="26"/>
      <c r="E16" s="18" t="s">
        <v>33</v>
      </c>
      <c r="F16" s="18" t="s">
        <v>33</v>
      </c>
      <c r="G16" s="18" t="s">
        <v>33</v>
      </c>
      <c r="H16" s="14" t="s">
        <v>26</v>
      </c>
      <c r="I16" s="15" t="s">
        <v>27</v>
      </c>
      <c r="J16" s="15"/>
      <c r="K16" s="16"/>
      <c r="L16" s="16"/>
      <c r="M16" s="16"/>
      <c r="N16" s="16"/>
      <c r="O16" s="15"/>
    </row>
    <row r="17" spans="1:19" s="5" customFormat="1" ht="30" customHeight="1" x14ac:dyDescent="0.25">
      <c r="A17" s="20" t="s">
        <v>0</v>
      </c>
      <c r="B17" s="20" t="s">
        <v>1</v>
      </c>
      <c r="C17" s="20" t="s">
        <v>2</v>
      </c>
      <c r="D17" s="20"/>
      <c r="E17" s="15" t="s">
        <v>5</v>
      </c>
      <c r="F17" s="15" t="s">
        <v>7</v>
      </c>
      <c r="G17" s="15" t="s">
        <v>8</v>
      </c>
      <c r="H17" s="15" t="s">
        <v>22</v>
      </c>
      <c r="I17" s="15" t="s">
        <v>23</v>
      </c>
      <c r="J17" s="28" t="s">
        <v>15</v>
      </c>
      <c r="K17" s="20" t="s">
        <v>11</v>
      </c>
      <c r="L17" s="20" t="s">
        <v>12</v>
      </c>
      <c r="M17" s="20" t="s">
        <v>13</v>
      </c>
      <c r="N17" s="20" t="s">
        <v>9</v>
      </c>
      <c r="O17" s="24" t="s">
        <v>10</v>
      </c>
    </row>
    <row r="18" spans="1:19" s="5" customFormat="1" ht="30" x14ac:dyDescent="0.25">
      <c r="A18" s="20"/>
      <c r="B18" s="30"/>
      <c r="C18" s="33" t="s">
        <v>3</v>
      </c>
      <c r="D18" s="33" t="s">
        <v>4</v>
      </c>
      <c r="E18" s="15" t="s">
        <v>6</v>
      </c>
      <c r="F18" s="15" t="s">
        <v>6</v>
      </c>
      <c r="G18" s="15" t="s">
        <v>6</v>
      </c>
      <c r="H18" s="15" t="s">
        <v>6</v>
      </c>
      <c r="I18" s="15" t="s">
        <v>6</v>
      </c>
      <c r="J18" s="29"/>
      <c r="K18" s="20"/>
      <c r="L18" s="20"/>
      <c r="M18" s="20"/>
      <c r="N18" s="20"/>
      <c r="O18" s="24"/>
    </row>
    <row r="19" spans="1:19" s="5" customFormat="1" ht="17.45" customHeight="1" x14ac:dyDescent="0.25">
      <c r="A19" s="13">
        <v>1</v>
      </c>
      <c r="B19" s="32" t="s">
        <v>35</v>
      </c>
      <c r="C19" s="35" t="s">
        <v>25</v>
      </c>
      <c r="D19" s="35">
        <v>1000</v>
      </c>
      <c r="E19" s="36">
        <v>190</v>
      </c>
      <c r="F19" s="36">
        <v>180</v>
      </c>
      <c r="G19" s="15">
        <v>150</v>
      </c>
      <c r="H19" s="15"/>
      <c r="I19" s="15"/>
      <c r="J19" s="15">
        <f t="shared" ref="J19:J24" si="0">AVERAGE(E19:I19)</f>
        <v>173.33333333333334</v>
      </c>
      <c r="K19" s="16">
        <f t="shared" ref="K19:K24" si="1">COUNT(E19:I19)</f>
        <v>3</v>
      </c>
      <c r="L19" s="16">
        <f t="shared" ref="L19:L24" si="2">STDEV(E19:I19)</f>
        <v>20.816659994661329</v>
      </c>
      <c r="M19" s="16">
        <f t="shared" ref="M19:M24" si="3">L19/J19*100</f>
        <v>12.009611535381536</v>
      </c>
      <c r="N19" s="16" t="str">
        <f t="shared" ref="N19:N24" si="4">IF(M19&lt;33,"ОДНОРОДНЫЕ","НЕОДНОРОДНЫЕ")</f>
        <v>ОДНОРОДНЫЕ</v>
      </c>
      <c r="O19" s="15">
        <f t="shared" ref="O19:O24" si="5">D19*J19</f>
        <v>173333.33333333334</v>
      </c>
    </row>
    <row r="20" spans="1:19" s="5" customFormat="1" ht="18" customHeight="1" x14ac:dyDescent="0.25">
      <c r="A20" s="13">
        <v>2</v>
      </c>
      <c r="B20" s="32" t="s">
        <v>36</v>
      </c>
      <c r="C20" s="35" t="s">
        <v>25</v>
      </c>
      <c r="D20" s="35">
        <v>1000</v>
      </c>
      <c r="E20" s="36">
        <v>185</v>
      </c>
      <c r="F20" s="36">
        <v>195</v>
      </c>
      <c r="G20" s="15">
        <v>145</v>
      </c>
      <c r="H20" s="15"/>
      <c r="I20" s="15"/>
      <c r="J20" s="15">
        <f t="shared" si="0"/>
        <v>175</v>
      </c>
      <c r="K20" s="16">
        <f t="shared" si="1"/>
        <v>3</v>
      </c>
      <c r="L20" s="16">
        <f t="shared" si="2"/>
        <v>26.457513110645905</v>
      </c>
      <c r="M20" s="16">
        <f t="shared" si="3"/>
        <v>15.118578920369089</v>
      </c>
      <c r="N20" s="16" t="str">
        <f t="shared" si="4"/>
        <v>ОДНОРОДНЫЕ</v>
      </c>
      <c r="O20" s="15">
        <f t="shared" si="5"/>
        <v>175000</v>
      </c>
    </row>
    <row r="21" spans="1:19" s="5" customFormat="1" ht="16.899999999999999" customHeight="1" x14ac:dyDescent="0.25">
      <c r="A21" s="13">
        <v>3</v>
      </c>
      <c r="B21" s="32" t="s">
        <v>37</v>
      </c>
      <c r="C21" s="35" t="s">
        <v>25</v>
      </c>
      <c r="D21" s="35">
        <v>1500</v>
      </c>
      <c r="E21" s="36">
        <v>240</v>
      </c>
      <c r="F21" s="36">
        <v>222</v>
      </c>
      <c r="G21" s="15">
        <v>145</v>
      </c>
      <c r="H21" s="15"/>
      <c r="I21" s="15"/>
      <c r="J21" s="15">
        <f t="shared" si="0"/>
        <v>202.33333333333334</v>
      </c>
      <c r="K21" s="16">
        <f t="shared" si="1"/>
        <v>3</v>
      </c>
      <c r="L21" s="16">
        <f t="shared" si="2"/>
        <v>50.461206221545439</v>
      </c>
      <c r="M21" s="16">
        <f t="shared" si="3"/>
        <v>24.939640636678138</v>
      </c>
      <c r="N21" s="16" t="str">
        <f t="shared" si="4"/>
        <v>ОДНОРОДНЫЕ</v>
      </c>
      <c r="O21" s="15">
        <f t="shared" si="5"/>
        <v>303500</v>
      </c>
    </row>
    <row r="22" spans="1:19" s="5" customFormat="1" ht="36" customHeight="1" x14ac:dyDescent="0.25">
      <c r="A22" s="13">
        <v>4</v>
      </c>
      <c r="B22" s="32" t="s">
        <v>38</v>
      </c>
      <c r="C22" s="35" t="s">
        <v>25</v>
      </c>
      <c r="D22" s="35">
        <v>500</v>
      </c>
      <c r="E22" s="36">
        <v>407</v>
      </c>
      <c r="F22" s="36">
        <v>403</v>
      </c>
      <c r="G22" s="15">
        <v>290</v>
      </c>
      <c r="H22" s="15"/>
      <c r="I22" s="15"/>
      <c r="J22" s="15">
        <f t="shared" si="0"/>
        <v>366.66666666666669</v>
      </c>
      <c r="K22" s="16">
        <f t="shared" si="1"/>
        <v>3</v>
      </c>
      <c r="L22" s="16">
        <f t="shared" si="2"/>
        <v>66.42539674953656</v>
      </c>
      <c r="M22" s="16">
        <f t="shared" si="3"/>
        <v>18.116017295328152</v>
      </c>
      <c r="N22" s="16" t="str">
        <f t="shared" si="4"/>
        <v>ОДНОРОДНЫЕ</v>
      </c>
      <c r="O22" s="15">
        <f t="shared" si="5"/>
        <v>183333.33333333334</v>
      </c>
    </row>
    <row r="23" spans="1:19" s="5" customFormat="1" ht="17.45" hidden="1" customHeight="1" x14ac:dyDescent="0.25">
      <c r="A23" s="16">
        <v>5</v>
      </c>
      <c r="B23" s="31"/>
      <c r="C23" s="31"/>
      <c r="D23" s="34"/>
      <c r="E23" s="15"/>
      <c r="F23" s="15"/>
      <c r="G23" s="15"/>
      <c r="H23" s="15"/>
      <c r="I23" s="15"/>
      <c r="J23" s="15" t="e">
        <f t="shared" si="0"/>
        <v>#DIV/0!</v>
      </c>
      <c r="K23" s="16">
        <f t="shared" si="1"/>
        <v>0</v>
      </c>
      <c r="L23" s="16" t="e">
        <f t="shared" si="2"/>
        <v>#DIV/0!</v>
      </c>
      <c r="M23" s="16" t="e">
        <f t="shared" si="3"/>
        <v>#DIV/0!</v>
      </c>
      <c r="N23" s="16" t="e">
        <f t="shared" si="4"/>
        <v>#DIV/0!</v>
      </c>
      <c r="O23" s="15" t="e">
        <f t="shared" si="5"/>
        <v>#DIV/0!</v>
      </c>
    </row>
    <row r="24" spans="1:19" s="6" customFormat="1" ht="30" x14ac:dyDescent="0.25">
      <c r="A24" s="16"/>
      <c r="B24" s="19" t="s">
        <v>34</v>
      </c>
      <c r="C24" s="16"/>
      <c r="D24" s="16"/>
      <c r="E24" s="15">
        <v>938500</v>
      </c>
      <c r="F24" s="15">
        <v>909500</v>
      </c>
      <c r="G24" s="15">
        <v>657500</v>
      </c>
      <c r="H24" s="15"/>
      <c r="I24" s="15"/>
      <c r="J24" s="15">
        <f t="shared" si="0"/>
        <v>835166.66666666663</v>
      </c>
      <c r="K24" s="16">
        <f t="shared" si="1"/>
        <v>3</v>
      </c>
      <c r="L24" s="16">
        <f t="shared" si="2"/>
        <v>154545.57040993887</v>
      </c>
      <c r="M24" s="16">
        <f t="shared" si="3"/>
        <v>18.504757981633073</v>
      </c>
      <c r="N24" s="16" t="str">
        <f t="shared" si="4"/>
        <v>ОДНОРОДНЫЕ</v>
      </c>
      <c r="O24" s="15">
        <f t="shared" si="5"/>
        <v>0</v>
      </c>
      <c r="Q24" s="1"/>
      <c r="R24" s="1"/>
      <c r="S24" s="1"/>
    </row>
    <row r="25" spans="1:19" s="11" customFormat="1" ht="33.6" customHeight="1" x14ac:dyDescent="0.25">
      <c r="A25" s="23" t="s">
        <v>28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9" s="11" customFormat="1" ht="33.6" customHeight="1" x14ac:dyDescent="0.25">
      <c r="A26" s="23" t="s">
        <v>24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9" s="6" customForma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9" s="9" customFormat="1" ht="15" customHeight="1" x14ac:dyDescent="0.25">
      <c r="A28" s="21" t="s">
        <v>39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17"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28:O28"/>
  </mergeCells>
  <conditionalFormatting sqref="N19:N24">
    <cfRule type="containsText" dxfId="5" priority="22" operator="containsText" text="НЕ">
      <formula>NOT(ISERROR(SEARCH("НЕ",N19)))</formula>
    </cfRule>
    <cfRule type="containsText" dxfId="4" priority="23" operator="containsText" text="ОДНОРОДНЫЕ">
      <formula>NOT(ISERROR(SEARCH("ОДНОРОДНЫЕ",N19)))</formula>
    </cfRule>
    <cfRule type="containsText" dxfId="3" priority="24" operator="containsText" text="НЕОДНОРОДНЫЕ">
      <formula>NOT(ISERROR(SEARCH("НЕОДНОРОДНЫЕ",N19)))</formula>
    </cfRule>
  </conditionalFormatting>
  <conditionalFormatting sqref="N19:N24">
    <cfRule type="containsText" dxfId="2" priority="19" operator="containsText" text="НЕОДНОРОДНЫЕ">
      <formula>NOT(ISERROR(SEARCH("НЕОДНОРОДНЫЕ",N19)))</formula>
    </cfRule>
    <cfRule type="containsText" dxfId="1" priority="20" operator="containsText" text="ОДНОРОДНЫЕ">
      <formula>NOT(ISERROR(SEARCH("ОДНОРОДНЫЕ",N19)))</formula>
    </cfRule>
    <cfRule type="containsText" dxfId="0" priority="21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2022-12-08T08:39:01Z</dcterms:modified>
</cp:coreProperties>
</file>