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0" i="1" l="1"/>
  <c r="R20" i="1"/>
  <c r="S20" i="1"/>
  <c r="Q21" i="1"/>
  <c r="R21" i="1"/>
  <c r="S21" i="1"/>
  <c r="Q22" i="1"/>
  <c r="R22" i="1"/>
  <c r="S22" i="1"/>
  <c r="Q23" i="1"/>
  <c r="R23" i="1"/>
  <c r="S23" i="1"/>
  <c r="Q24" i="1" l="1"/>
  <c r="R24" i="1"/>
  <c r="S24" i="1"/>
  <c r="K21" i="1"/>
  <c r="L23" i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N24" i="1" s="1"/>
  <c r="M23" i="1"/>
  <c r="N23" i="1" s="1"/>
  <c r="L21" i="1"/>
  <c r="J21" i="1"/>
  <c r="O21" i="1" s="1"/>
  <c r="M20" i="1"/>
  <c r="N20" i="1" s="1"/>
  <c r="M22" i="1"/>
  <c r="N22" i="1" s="1"/>
  <c r="O23" i="1"/>
  <c r="O20" i="1"/>
  <c r="C17" i="1" l="1"/>
  <c r="M21" i="1"/>
  <c r="N21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<sst xmlns="http://schemas.openxmlformats.org/spreadsheetml/2006/main" count="49" uniqueCount="42">
  <si>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</si>
  <si>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</si>
  <si>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</si>
  <si>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</si>
  <si>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</si>
  <si>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</si>
  <si>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</si>
  <si>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</si>
  <si>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</si>
  <si>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</si>
  <si>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</si>
  <si>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</si>
  <si>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</si>
  <si>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</si>
  <si>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</si>
  <si>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</si>
  <si>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</si>
  <si>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</si>
  <si>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</si>
  <si>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</si>
  <si>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</si>
  <si>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</si>
  <si>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</si>
  <si>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</si>
  <si>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</si>
  <si>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</si>
  <si>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хлеб белый 1с</t>
  </si>
  <si>
    <t>батон бутербродный</t>
  </si>
  <si>
    <t>хлеб дарницкий</t>
  </si>
  <si>
    <t>хлеб ржаной диабетический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</si>
  <si>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</si>
  <si>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</si>
  <si>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Исходя из имеющегося у Заказчика объёма финансового обеспечения для осуществления закупки НМЦД устанавливается в размере  977 000,00 (девятьсот семьдесят семь  тысяч  рублей.)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</si>
  <si>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</si>
  <si>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</si>
  <si>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</si>
  <si>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</si>
  <si>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вх.5282-10/22 от 06.10.2022</t>
  </si>
  <si>
    <t>КП вх.5281-10/22 от 06.10.2022</t>
  </si>
  <si>
    <t>КП вх.5280-10/22 от 06.10.2022</t>
  </si>
  <si>
    <t>№ 277-22</t>
  </si>
  <si>
    <t>на поставку хлебобулочных изделий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</si>
</sst>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zoomScale="85" zoomScaleNormal="85" zoomScalePageLayoutView="70" workbookViewId="0">
      <selection activeCell="D33" sqref="D33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23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28"/>
      <c r="B1" s="28"/>
      <c r="C1" s="28"/>
      <c r="D1" s="28"/>
      <c r="K1" s="28"/>
      <c r="L1" s="28"/>
      <c r="M1" s="28"/>
      <c r="N1" s="28"/>
      <c r="O1" s="41" t="s">
        <v>33</v>
      </c>
    </row>
    <row r="2" spans="1:15" x14ac:dyDescent="0.25">
      <c r="A2" s="28"/>
      <c r="B2" s="28"/>
      <c r="C2" s="28"/>
      <c r="D2" s="28"/>
      <c r="K2" s="28"/>
      <c r="L2" s="28"/>
      <c r="M2" s="28"/>
      <c r="N2" s="28"/>
      <c r="O2" s="41" t="s">
        <v>34</v>
      </c>
    </row>
    <row r="3" spans="1:15" x14ac:dyDescent="0.25">
      <c r="A3" s="28"/>
      <c r="B3" s="28"/>
      <c r="C3" s="28"/>
      <c r="D3" s="28"/>
      <c r="K3" s="28"/>
      <c r="L3" s="28"/>
      <c r="M3" s="28"/>
      <c r="N3" s="28"/>
      <c r="O3" s="41" t="s">
        <v>41</v>
      </c>
    </row>
    <row r="4" spans="1:15" x14ac:dyDescent="0.25">
      <c r="A4" s="28"/>
      <c r="B4" s="28"/>
      <c r="C4" s="28"/>
      <c r="D4" s="28"/>
      <c r="K4" s="28"/>
      <c r="L4" s="28"/>
      <c r="M4" s="28"/>
      <c r="N4" s="28"/>
      <c r="O4" s="41" t="s">
        <v>35</v>
      </c>
    </row>
    <row r="5" spans="1:15" x14ac:dyDescent="0.25">
      <c r="A5" s="28"/>
      <c r="B5" s="28"/>
      <c r="C5" s="28"/>
      <c r="D5" s="28"/>
      <c r="K5" s="28"/>
      <c r="L5" s="28"/>
      <c r="M5" s="28"/>
      <c r="N5" s="28"/>
      <c r="O5" s="41" t="s">
        <v>36</v>
      </c>
    </row>
    <row r="6" spans="1:15" x14ac:dyDescent="0.25">
      <c r="O6" s="41" t="s">
        <v>40</v>
      </c>
    </row>
    <row r="7" spans="1:15" x14ac:dyDescent="0.25">
      <c r="A7" s="18"/>
      <c r="B7" s="18"/>
      <c r="C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1" t="s">
        <v>20</v>
      </c>
      <c r="M12" s="31"/>
      <c r="N12" s="8"/>
      <c r="O12" s="4" t="s">
        <v>18</v>
      </c>
    </row>
    <row r="13" spans="1:15" ht="18.75" x14ac:dyDescent="0.25">
      <c r="O13" s="5"/>
    </row>
    <row r="14" spans="1:15" ht="18.75" x14ac:dyDescent="0.25">
      <c r="B14" s="32" t="s">
        <v>19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5"/>
    </row>
    <row r="15" spans="1:15" hidden="1" x14ac:dyDescent="0.25"/>
    <row r="17" spans="1:19" s="8" customFormat="1" ht="39.75" customHeight="1" x14ac:dyDescent="0.25">
      <c r="A17" s="34" t="s">
        <v>14</v>
      </c>
      <c r="B17" s="35"/>
      <c r="C17" s="36">
        <f>SUMIF(O20:O24,"&gt;0")</f>
        <v>1001133.3333333334</v>
      </c>
      <c r="D17" s="35"/>
      <c r="E17" s="42" t="s">
        <v>37</v>
      </c>
      <c r="F17" s="42" t="s">
        <v>38</v>
      </c>
      <c r="G17" s="42" t="s">
        <v>39</v>
      </c>
      <c r="H17" s="15"/>
      <c r="I17" s="13"/>
      <c r="J17" s="6"/>
      <c r="K17" s="7"/>
      <c r="L17" s="7"/>
      <c r="M17" s="7"/>
      <c r="N17" s="7"/>
      <c r="O17" s="6"/>
    </row>
    <row r="18" spans="1:19" s="8" customFormat="1" ht="30" customHeight="1" x14ac:dyDescent="0.25">
      <c r="A18" s="30" t="s">
        <v>0</v>
      </c>
      <c r="B18" s="30" t="s">
        <v>1</v>
      </c>
      <c r="C18" s="30" t="s">
        <v>2</v>
      </c>
      <c r="D18" s="30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7" t="s">
        <v>15</v>
      </c>
      <c r="K18" s="30" t="s">
        <v>11</v>
      </c>
      <c r="L18" s="30" t="s">
        <v>12</v>
      </c>
      <c r="M18" s="30" t="s">
        <v>13</v>
      </c>
      <c r="N18" s="30" t="s">
        <v>9</v>
      </c>
      <c r="O18" s="33" t="s">
        <v>10</v>
      </c>
    </row>
    <row r="19" spans="1:19" s="8" customFormat="1" ht="30" x14ac:dyDescent="0.25">
      <c r="A19" s="30"/>
      <c r="B19" s="30"/>
      <c r="C19" s="7" t="s">
        <v>3</v>
      </c>
      <c r="D19" s="24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8"/>
      <c r="K19" s="30"/>
      <c r="L19" s="30"/>
      <c r="M19" s="30"/>
      <c r="N19" s="30"/>
      <c r="O19" s="33"/>
    </row>
    <row r="20" spans="1:19" s="8" customFormat="1" ht="14.45" customHeight="1" x14ac:dyDescent="0.25">
      <c r="A20" s="17">
        <v>1</v>
      </c>
      <c r="B20" s="43" t="s">
        <v>26</v>
      </c>
      <c r="C20" s="21" t="s">
        <v>25</v>
      </c>
      <c r="D20" s="22">
        <v>6500</v>
      </c>
      <c r="E20" s="19">
        <v>92</v>
      </c>
      <c r="F20" s="19">
        <v>90</v>
      </c>
      <c r="G20" s="19">
        <v>95</v>
      </c>
      <c r="H20" s="16"/>
      <c r="I20" s="16"/>
      <c r="J20" s="16">
        <f t="shared" ref="J20:J23" si="0">AVERAGE(E20:I20)</f>
        <v>92.333333333333329</v>
      </c>
      <c r="K20" s="17">
        <f t="shared" ref="K20:K23" si="1">COUNT(E20:I20)</f>
        <v>3</v>
      </c>
      <c r="L20" s="17">
        <f t="shared" ref="L20:L23" si="2">STDEV(E20:I20)</f>
        <v>2.5166114784235836</v>
      </c>
      <c r="M20" s="17">
        <f t="shared" ref="M20:M23" si="3">L20/J20*100</f>
        <v>2.7255719982926903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600166.66666666663</v>
      </c>
      <c r="Q20" s="29">
        <f>E20*D20</f>
        <v>598000</v>
      </c>
      <c r="R20" s="29">
        <f>F20*D20</f>
        <v>585000</v>
      </c>
      <c r="S20" s="29">
        <f>G20*D20</f>
        <v>617500</v>
      </c>
    </row>
    <row r="21" spans="1:19" s="8" customFormat="1" ht="30" x14ac:dyDescent="0.25">
      <c r="A21" s="17">
        <v>2</v>
      </c>
      <c r="B21" s="43" t="s">
        <v>27</v>
      </c>
      <c r="C21" s="21" t="s">
        <v>25</v>
      </c>
      <c r="D21" s="22">
        <v>1000</v>
      </c>
      <c r="E21" s="19">
        <v>165</v>
      </c>
      <c r="F21" s="19">
        <v>160</v>
      </c>
      <c r="G21" s="19">
        <v>165</v>
      </c>
      <c r="H21" s="16"/>
      <c r="I21" s="16"/>
      <c r="J21" s="16">
        <f t="shared" si="0"/>
        <v>163.33333333333334</v>
      </c>
      <c r="K21" s="17">
        <f t="shared" si="1"/>
        <v>3</v>
      </c>
      <c r="L21" s="17">
        <f t="shared" si="2"/>
        <v>2.8867513459481291</v>
      </c>
      <c r="M21" s="17">
        <f t="shared" si="3"/>
        <v>1.7673987832335485</v>
      </c>
      <c r="N21" s="17" t="str">
        <f t="shared" si="4"/>
        <v>ОДНОРОДНЫЕ</v>
      </c>
      <c r="O21" s="16">
        <f t="shared" si="5"/>
        <v>163333.33333333334</v>
      </c>
      <c r="Q21" s="29">
        <f t="shared" ref="Q21:Q23" si="6">E21*D21</f>
        <v>165000</v>
      </c>
      <c r="R21" s="29">
        <f t="shared" ref="R21:R23" si="7">F21*D21</f>
        <v>160000</v>
      </c>
      <c r="S21" s="29">
        <f t="shared" ref="S21:S23" si="8">G21*D21</f>
        <v>165000</v>
      </c>
    </row>
    <row r="22" spans="1:19" s="8" customFormat="1" ht="30" x14ac:dyDescent="0.25">
      <c r="A22" s="17">
        <v>3</v>
      </c>
      <c r="B22" s="43" t="s">
        <v>28</v>
      </c>
      <c r="C22" s="21" t="s">
        <v>25</v>
      </c>
      <c r="D22" s="25">
        <v>1500</v>
      </c>
      <c r="E22" s="19">
        <v>90</v>
      </c>
      <c r="F22" s="19">
        <v>88</v>
      </c>
      <c r="G22" s="19">
        <v>93</v>
      </c>
      <c r="H22" s="16"/>
      <c r="I22" s="16"/>
      <c r="J22" s="16">
        <f t="shared" si="0"/>
        <v>90.333333333333329</v>
      </c>
      <c r="K22" s="17">
        <f t="shared" si="1"/>
        <v>3</v>
      </c>
      <c r="L22" s="17">
        <f t="shared" si="2"/>
        <v>2.5166114784235836</v>
      </c>
      <c r="M22" s="17">
        <f t="shared" si="3"/>
        <v>2.7859167657825648</v>
      </c>
      <c r="N22" s="17" t="str">
        <f t="shared" si="4"/>
        <v>ОДНОРОДНЫЕ</v>
      </c>
      <c r="O22" s="16">
        <f t="shared" si="5"/>
        <v>135500</v>
      </c>
      <c r="Q22" s="29">
        <f t="shared" si="6"/>
        <v>135000</v>
      </c>
      <c r="R22" s="29">
        <f t="shared" si="7"/>
        <v>132000</v>
      </c>
      <c r="S22" s="29">
        <f t="shared" si="8"/>
        <v>139500</v>
      </c>
    </row>
    <row r="23" spans="1:19" s="8" customFormat="1" ht="30" x14ac:dyDescent="0.25">
      <c r="A23" s="17">
        <v>4</v>
      </c>
      <c r="B23" s="43" t="s">
        <v>29</v>
      </c>
      <c r="C23" s="21" t="s">
        <v>25</v>
      </c>
      <c r="D23" s="26">
        <v>800</v>
      </c>
      <c r="E23" s="16">
        <v>128</v>
      </c>
      <c r="F23" s="16">
        <v>125</v>
      </c>
      <c r="G23" s="16">
        <v>130</v>
      </c>
      <c r="H23" s="16"/>
      <c r="I23" s="16"/>
      <c r="J23" s="16">
        <f t="shared" si="0"/>
        <v>127.66666666666667</v>
      </c>
      <c r="K23" s="17">
        <f t="shared" si="1"/>
        <v>3</v>
      </c>
      <c r="L23" s="17">
        <f t="shared" si="2"/>
        <v>2.5166114784235836</v>
      </c>
      <c r="M23" s="17">
        <f t="shared" si="3"/>
        <v>1.9712361449793083</v>
      </c>
      <c r="N23" s="17" t="str">
        <f t="shared" si="4"/>
        <v>ОДНОРОДНЫЕ</v>
      </c>
      <c r="O23" s="16">
        <f t="shared" si="5"/>
        <v>102133.33333333334</v>
      </c>
      <c r="Q23" s="29">
        <f t="shared" si="6"/>
        <v>102400</v>
      </c>
      <c r="R23" s="29">
        <f t="shared" si="7"/>
        <v>100000</v>
      </c>
      <c r="S23" s="29">
        <f t="shared" si="8"/>
        <v>104000</v>
      </c>
    </row>
    <row r="24" spans="1:19" s="8" customFormat="1" ht="14.45" customHeight="1" x14ac:dyDescent="0.25">
      <c r="A24" s="17">
        <v>5</v>
      </c>
      <c r="B24" s="20" t="s">
        <v>31</v>
      </c>
      <c r="C24" s="21"/>
      <c r="D24" s="26"/>
      <c r="E24" s="16">
        <v>1000400</v>
      </c>
      <c r="F24" s="16">
        <v>977000</v>
      </c>
      <c r="G24" s="16">
        <v>1026000</v>
      </c>
      <c r="H24" s="14"/>
      <c r="I24" s="6"/>
      <c r="J24" s="6">
        <f>AVERAGE(E24:I24)</f>
        <v>1001133.3333333334</v>
      </c>
      <c r="K24" s="7">
        <f>COUNT(E24:I24)</f>
        <v>3</v>
      </c>
      <c r="L24" s="7">
        <f>STDEV(E24:I24)</f>
        <v>24508.229910243073</v>
      </c>
      <c r="M24" s="7">
        <f>L24/J24*100</f>
        <v>2.4480485360168216</v>
      </c>
      <c r="N24" s="7" t="str">
        <f>IF(M24&lt;33,"ОДНОРОДНЫЕ","НЕОДНОРОДНЫЕ")</f>
        <v>ОДНОРОДНЫЕ</v>
      </c>
      <c r="O24" s="6">
        <f>D24*J24</f>
        <v>0</v>
      </c>
      <c r="Q24" s="29">
        <f>SUM(Q20:Q23)</f>
        <v>1000400</v>
      </c>
      <c r="R24" s="29">
        <f>SUM(R20:R23)</f>
        <v>977000</v>
      </c>
      <c r="S24" s="29">
        <f>SUM(S20:S23)</f>
        <v>1026000</v>
      </c>
    </row>
    <row r="25" spans="1:19" s="10" customFormat="1" hidden="1" x14ac:dyDescent="0.25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9" s="27" customFormat="1" ht="33.6" customHeight="1" x14ac:dyDescent="0.25">
      <c r="A26" s="39" t="s">
        <v>30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9" s="27" customFormat="1" ht="33.6" customHeight="1" x14ac:dyDescent="0.25">
      <c r="A27" s="39" t="s">
        <v>24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</row>
    <row r="28" spans="1:19" s="27" customFormat="1" ht="15" customHeight="1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9" s="27" customFormat="1" ht="31.9" customHeight="1" x14ac:dyDescent="0.25">
      <c r="A29" s="40" t="s">
        <v>32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</sheetData>
  <mergeCells count="17">
    <mergeCell ref="N18:N19"/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2022-12-05T10:13:01Z</dcterms:modified>
</cp:coreProperties>
</file>