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3" i="1" l="1"/>
  <c r="N23" i="1"/>
  <c r="M23" i="1"/>
  <c r="L20" i="1"/>
  <c r="L21" i="1"/>
  <c r="L22" i="1"/>
  <c r="L23" i="1"/>
  <c r="L24" i="1"/>
  <c r="K20" i="1"/>
  <c r="K21" i="1"/>
  <c r="K22" i="1"/>
  <c r="K23" i="1"/>
  <c r="K24" i="1"/>
  <c r="J20" i="1"/>
  <c r="O20" i="1" s="1"/>
  <c r="J21" i="1"/>
  <c r="O21" i="1" s="1"/>
  <c r="J22" i="1"/>
  <c r="O22" i="1" s="1"/>
  <c r="J23" i="1"/>
  <c r="J24" i="1"/>
  <c r="O24" i="1" s="1"/>
  <c r="M24" i="1" l="1"/>
  <c r="N24" i="1" s="1"/>
  <c r="M20" i="1"/>
  <c r="N20" i="1" s="1"/>
  <c r="M21" i="1"/>
  <c r="N21" i="1" s="1"/>
  <c r="M22" i="1"/>
  <c r="N22" i="1" s="1"/>
  <c r="L19" i="1"/>
  <c r="K19" i="1"/>
  <c r="J19" i="1"/>
  <c r="M19" i="1" l="1"/>
  <c r="N19" i="1" s="1"/>
  <c r="O19" i="1"/>
  <c r="C16" i="1" s="1"/>
</calcChain>
</file>

<file path=xl/sharedStrings.xml><?xml version="1.0" encoding="utf-8"?>
<sst xmlns="http://schemas.openxmlformats.org/spreadsheetml/2006/main" count="51" uniqueCount="44">
  <si>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</si>
  <si>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</si>
  <si>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</si>
  <si>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</si>
  <si>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</si>
  <si>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</si>
  <si>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</si>
  <si>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</si>
  <si>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</si>
  <si>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</si>
  <si>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</si>
  <si>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</si>
  <si>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</si>
  <si>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</si>
  <si>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</si>
  <si>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</si>
  <si>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</si>
  <si>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</si>
  <si>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</si>
  <si>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</si>
  <si>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</si>
  <si>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</si>
  <si>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</si>
  <si>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</si>
  <si>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</si>
  <si>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</si>
  <si>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Сайт https://prodmak38.ru/catalog/suhofrukty-orehi-vesovye2</t>
  </si>
  <si>
    <t>Сайт http://irkutsk.foods-opt.ru/catalog/sukhofrukty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</si>
  <si>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</si>
  <si>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</si>
  <si>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</si>
  <si>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</si>
  <si>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</si>
  <si>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ИТОГО</t>
  </si>
  <si>
    <t xml:space="preserve">Яблоки свежие </t>
  </si>
  <si>
    <t>Апельсины свежие</t>
  </si>
  <si>
    <t>Бананы свежие</t>
  </si>
  <si>
    <t>Лимоны свежие</t>
  </si>
  <si>
    <t>Исходя из имеющегося у Заказчика объёма финансового обеспечения для осуществления закупки НМЦД устанавливается в размере 1 646 500 (один миллион шестьсот сорок шесть тысяч пятьсот) рублей 00 копеек.</t>
  </si>
  <si>
    <t>№ 275-22</t>
  </si>
  <si>
    <t>на поставку фруктов свежих путем запроса котировок</t>
  </si>
  <si>
    <t>КП вх.5282-10/22 от 06.10.2022</t>
  </si>
  <si>
    <t>КП вх.5281-10/22 от 06.10.2022</t>
  </si>
  <si>
    <t>КП вх.5280-10/22 от 06.10.2022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</si>
</sst>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zoomScale="85" zoomScaleNormal="85" zoomScalePageLayoutView="70" workbookViewId="0">
      <selection activeCell="F33" sqref="F33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3" width="9.140625" style="2"/>
    <col min="4" max="4" width="9.140625" style="10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8" t="s">
        <v>29</v>
      </c>
    </row>
    <row r="2" spans="1:15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8" t="s">
        <v>30</v>
      </c>
    </row>
    <row r="3" spans="1:15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8" t="s">
        <v>40</v>
      </c>
    </row>
    <row r="4" spans="1:15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8" t="s">
        <v>31</v>
      </c>
    </row>
    <row r="5" spans="1:15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8" t="s">
        <v>32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8" t="s">
        <v>39</v>
      </c>
    </row>
    <row r="7" spans="1:15" s="6" customForma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7" t="s">
        <v>16</v>
      </c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8" t="s">
        <v>21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17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4"/>
    </row>
    <row r="11" spans="1:15" s="6" customFormat="1" ht="28.9" customHeigh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23" t="s">
        <v>20</v>
      </c>
      <c r="M11" s="23"/>
      <c r="N11" s="12"/>
      <c r="O11" s="4" t="s">
        <v>18</v>
      </c>
    </row>
    <row r="12" spans="1:15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x14ac:dyDescent="0.25">
      <c r="A13" s="12"/>
      <c r="B13" s="23" t="s">
        <v>19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4"/>
    </row>
    <row r="14" spans="1:15" hidden="1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4"/>
    </row>
    <row r="15" spans="1:15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s="5" customFormat="1" ht="89.45" customHeight="1" x14ac:dyDescent="0.25">
      <c r="A16" s="26" t="s">
        <v>14</v>
      </c>
      <c r="B16" s="27"/>
      <c r="C16" s="28">
        <f>SUMIF(O19:O23,"&gt;0")</f>
        <v>1676033.3333333333</v>
      </c>
      <c r="D16" s="27"/>
      <c r="E16" s="19" t="s">
        <v>41</v>
      </c>
      <c r="F16" s="19" t="s">
        <v>42</v>
      </c>
      <c r="G16" s="19" t="s">
        <v>43</v>
      </c>
      <c r="H16" s="15" t="s">
        <v>26</v>
      </c>
      <c r="I16" s="16" t="s">
        <v>27</v>
      </c>
      <c r="J16" s="16"/>
      <c r="K16" s="17"/>
      <c r="L16" s="17"/>
      <c r="M16" s="17"/>
      <c r="N16" s="17"/>
      <c r="O16" s="16"/>
    </row>
    <row r="17" spans="1:19" s="5" customFormat="1" ht="30" customHeight="1" x14ac:dyDescent="0.25">
      <c r="A17" s="21" t="s">
        <v>0</v>
      </c>
      <c r="B17" s="21" t="s">
        <v>1</v>
      </c>
      <c r="C17" s="21" t="s">
        <v>2</v>
      </c>
      <c r="D17" s="21"/>
      <c r="E17" s="16" t="s">
        <v>5</v>
      </c>
      <c r="F17" s="16" t="s">
        <v>7</v>
      </c>
      <c r="G17" s="16" t="s">
        <v>8</v>
      </c>
      <c r="H17" s="16" t="s">
        <v>22</v>
      </c>
      <c r="I17" s="16" t="s">
        <v>23</v>
      </c>
      <c r="J17" s="29" t="s">
        <v>15</v>
      </c>
      <c r="K17" s="21" t="s">
        <v>11</v>
      </c>
      <c r="L17" s="21" t="s">
        <v>12</v>
      </c>
      <c r="M17" s="21" t="s">
        <v>13</v>
      </c>
      <c r="N17" s="21" t="s">
        <v>9</v>
      </c>
      <c r="O17" s="25" t="s">
        <v>10</v>
      </c>
    </row>
    <row r="18" spans="1:19" s="5" customFormat="1" ht="30" x14ac:dyDescent="0.25">
      <c r="A18" s="21"/>
      <c r="B18" s="31"/>
      <c r="C18" s="17" t="s">
        <v>3</v>
      </c>
      <c r="D18" s="35" t="s">
        <v>4</v>
      </c>
      <c r="E18" s="16" t="s">
        <v>6</v>
      </c>
      <c r="F18" s="16" t="s">
        <v>6</v>
      </c>
      <c r="G18" s="16" t="s">
        <v>6</v>
      </c>
      <c r="H18" s="16" t="s">
        <v>6</v>
      </c>
      <c r="I18" s="16" t="s">
        <v>6</v>
      </c>
      <c r="J18" s="30"/>
      <c r="K18" s="21"/>
      <c r="L18" s="21"/>
      <c r="M18" s="21"/>
      <c r="N18" s="21"/>
      <c r="O18" s="25"/>
    </row>
    <row r="19" spans="1:19" s="5" customFormat="1" ht="17.45" customHeight="1" x14ac:dyDescent="0.25">
      <c r="A19" s="13">
        <v>1</v>
      </c>
      <c r="B19" s="33" t="s">
        <v>34</v>
      </c>
      <c r="C19" s="14" t="s">
        <v>25</v>
      </c>
      <c r="D19" s="37">
        <v>5500</v>
      </c>
      <c r="E19" s="34">
        <v>155</v>
      </c>
      <c r="F19" s="16">
        <v>158</v>
      </c>
      <c r="G19" s="16">
        <v>160</v>
      </c>
      <c r="H19" s="16"/>
      <c r="I19" s="16"/>
      <c r="J19" s="16">
        <f t="shared" ref="J19:J24" si="0">AVERAGE(E19:I19)</f>
        <v>157.66666666666666</v>
      </c>
      <c r="K19" s="17">
        <f t="shared" ref="K19:K24" si="1">COUNT(E19:I19)</f>
        <v>3</v>
      </c>
      <c r="L19" s="17">
        <f t="shared" ref="L19:L24" si="2">STDEV(E19:I19)</f>
        <v>2.5166114784235836</v>
      </c>
      <c r="M19" s="17">
        <f t="shared" ref="M19:M24" si="3">L19/J19*100</f>
        <v>1.5961595000572413</v>
      </c>
      <c r="N19" s="17" t="str">
        <f t="shared" ref="N19:N24" si="4">IF(M19&lt;33,"ОДНОРОДНЫЕ","НЕОДНОРОДНЫЕ")</f>
        <v>ОДНОРОДНЫЕ</v>
      </c>
      <c r="O19" s="16">
        <f t="shared" ref="O19:O24" si="5">D19*J19</f>
        <v>867166.66666666663</v>
      </c>
    </row>
    <row r="20" spans="1:19" s="5" customFormat="1" ht="18" customHeight="1" x14ac:dyDescent="0.25">
      <c r="A20" s="13">
        <v>2</v>
      </c>
      <c r="B20" s="33" t="s">
        <v>35</v>
      </c>
      <c r="C20" s="14" t="s">
        <v>25</v>
      </c>
      <c r="D20" s="37">
        <v>4400</v>
      </c>
      <c r="E20" s="34">
        <v>155</v>
      </c>
      <c r="F20" s="16">
        <v>158</v>
      </c>
      <c r="G20" s="16">
        <v>160</v>
      </c>
      <c r="H20" s="16"/>
      <c r="I20" s="16"/>
      <c r="J20" s="16">
        <f t="shared" si="0"/>
        <v>157.66666666666666</v>
      </c>
      <c r="K20" s="17">
        <f t="shared" si="1"/>
        <v>3</v>
      </c>
      <c r="L20" s="17">
        <f t="shared" si="2"/>
        <v>2.5166114784235836</v>
      </c>
      <c r="M20" s="17">
        <f t="shared" si="3"/>
        <v>1.5961595000572413</v>
      </c>
      <c r="N20" s="17" t="str">
        <f t="shared" si="4"/>
        <v>ОДНОРОДНЫЕ</v>
      </c>
      <c r="O20" s="16">
        <f t="shared" si="5"/>
        <v>693733.33333333326</v>
      </c>
    </row>
    <row r="21" spans="1:19" s="5" customFormat="1" ht="16.899999999999999" customHeight="1" x14ac:dyDescent="0.25">
      <c r="A21" s="13">
        <v>3</v>
      </c>
      <c r="B21" s="33" t="s">
        <v>36</v>
      </c>
      <c r="C21" s="14" t="s">
        <v>25</v>
      </c>
      <c r="D21" s="37">
        <v>350</v>
      </c>
      <c r="E21" s="34">
        <v>155</v>
      </c>
      <c r="F21" s="16">
        <v>158</v>
      </c>
      <c r="G21" s="16">
        <v>160</v>
      </c>
      <c r="H21" s="16"/>
      <c r="I21" s="16"/>
      <c r="J21" s="16">
        <f t="shared" si="0"/>
        <v>157.66666666666666</v>
      </c>
      <c r="K21" s="17">
        <f t="shared" si="1"/>
        <v>3</v>
      </c>
      <c r="L21" s="17">
        <f t="shared" si="2"/>
        <v>2.5166114784235836</v>
      </c>
      <c r="M21" s="17">
        <f t="shared" si="3"/>
        <v>1.5961595000572413</v>
      </c>
      <c r="N21" s="17" t="str">
        <f t="shared" si="4"/>
        <v>ОДНОРОДНЫЕ</v>
      </c>
      <c r="O21" s="16">
        <f t="shared" si="5"/>
        <v>55183.333333333328</v>
      </c>
    </row>
    <row r="22" spans="1:19" s="5" customFormat="1" ht="17.45" customHeight="1" x14ac:dyDescent="0.25">
      <c r="A22" s="13">
        <v>4</v>
      </c>
      <c r="B22" s="33" t="s">
        <v>37</v>
      </c>
      <c r="C22" s="14" t="s">
        <v>25</v>
      </c>
      <c r="D22" s="37">
        <v>330</v>
      </c>
      <c r="E22" s="34">
        <v>175</v>
      </c>
      <c r="F22" s="16">
        <v>185</v>
      </c>
      <c r="G22" s="16">
        <v>185</v>
      </c>
      <c r="H22" s="16"/>
      <c r="I22" s="16"/>
      <c r="J22" s="16">
        <f t="shared" si="0"/>
        <v>181.66666666666666</v>
      </c>
      <c r="K22" s="17">
        <f t="shared" si="1"/>
        <v>3</v>
      </c>
      <c r="L22" s="17">
        <f t="shared" si="2"/>
        <v>5.7735026918962573</v>
      </c>
      <c r="M22" s="17">
        <f t="shared" si="3"/>
        <v>3.1780748762731696</v>
      </c>
      <c r="N22" s="17" t="str">
        <f t="shared" si="4"/>
        <v>ОДНОРОДНЫЕ</v>
      </c>
      <c r="O22" s="16">
        <f t="shared" si="5"/>
        <v>59950</v>
      </c>
    </row>
    <row r="23" spans="1:19" s="5" customFormat="1" ht="17.45" hidden="1" customHeight="1" x14ac:dyDescent="0.25">
      <c r="A23" s="17">
        <v>5</v>
      </c>
      <c r="B23" s="32"/>
      <c r="C23" s="17"/>
      <c r="D23" s="36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9" s="6" customFormat="1" ht="30" x14ac:dyDescent="0.25">
      <c r="A24" s="17"/>
      <c r="B24" s="20" t="s">
        <v>33</v>
      </c>
      <c r="C24" s="17"/>
      <c r="D24" s="17"/>
      <c r="E24" s="16">
        <v>1646500</v>
      </c>
      <c r="F24" s="16">
        <v>1680550</v>
      </c>
      <c r="G24" s="16">
        <v>1701050</v>
      </c>
      <c r="H24" s="16"/>
      <c r="I24" s="16"/>
      <c r="J24" s="16">
        <f t="shared" si="0"/>
        <v>1676033.3333333333</v>
      </c>
      <c r="K24" s="17">
        <f t="shared" si="1"/>
        <v>3</v>
      </c>
      <c r="L24" s="17">
        <f t="shared" si="2"/>
        <v>27554.052938421479</v>
      </c>
      <c r="M24" s="17">
        <f t="shared" si="3"/>
        <v>1.6440038745304277</v>
      </c>
      <c r="N24" s="17" t="str">
        <f t="shared" si="4"/>
        <v>ОДНОРОДНЫЕ</v>
      </c>
      <c r="O24" s="16">
        <f t="shared" si="5"/>
        <v>0</v>
      </c>
      <c r="Q24" s="1"/>
      <c r="R24" s="1"/>
      <c r="S24" s="1"/>
    </row>
    <row r="25" spans="1:19" s="11" customFormat="1" ht="33.6" customHeight="1" x14ac:dyDescent="0.25">
      <c r="A25" s="24" t="s">
        <v>28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19" s="11" customFormat="1" ht="33.6" customHeight="1" x14ac:dyDescent="0.25">
      <c r="A26" s="24" t="s">
        <v>24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9" s="6" customForma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9" s="9" customFormat="1" ht="29.25" customHeight="1" x14ac:dyDescent="0.25">
      <c r="A28" s="22" t="s">
        <v>38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</sheetData>
  <mergeCells count="17"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  <mergeCell ref="A28:O28"/>
  </mergeCells>
  <conditionalFormatting sqref="N19:N24">
    <cfRule type="containsText" dxfId="5" priority="22" operator="containsText" text="НЕ">
      <formula>NOT(ISERROR(SEARCH("НЕ",N19)))</formula>
    </cfRule>
    <cfRule type="containsText" dxfId="4" priority="23" operator="containsText" text="ОДНОРОДНЫЕ">
      <formula>NOT(ISERROR(SEARCH("ОДНОРОДНЫЕ",N19)))</formula>
    </cfRule>
    <cfRule type="containsText" dxfId="3" priority="24" operator="containsText" text="НЕОДНОРОДНЫЕ">
      <formula>NOT(ISERROR(SEARCH("НЕОДНОРОДНЫЕ",N19)))</formula>
    </cfRule>
  </conditionalFormatting>
  <conditionalFormatting sqref="N19:N24">
    <cfRule type="containsText" dxfId="2" priority="19" operator="containsText" text="НЕОДНОРОДНЫЕ">
      <formula>NOT(ISERROR(SEARCH("НЕОДНОРОДНЫЕ",N19)))</formula>
    </cfRule>
    <cfRule type="containsText" dxfId="1" priority="20" operator="containsText" text="ОДНОРОДНЫЕ">
      <formula>NOT(ISERROR(SEARCH("ОДНОРОДНЫЕ",N19)))</formula>
    </cfRule>
    <cfRule type="containsText" dxfId="0" priority="21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2022-12-05T09:37:50Z</dcterms:modified>
</cp:coreProperties>
</file>