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3" i="1" l="1"/>
  <c r="N23" i="1"/>
  <c r="M23" i="1"/>
  <c r="L20" i="1"/>
  <c r="L21" i="1"/>
  <c r="L22" i="1"/>
  <c r="L23" i="1"/>
  <c r="L24" i="1"/>
  <c r="K20" i="1"/>
  <c r="K21" i="1"/>
  <c r="K22" i="1"/>
  <c r="K23" i="1"/>
  <c r="K24" i="1"/>
  <c r="J20" i="1"/>
  <c r="O20" i="1" s="1"/>
  <c r="J21" i="1"/>
  <c r="O21" i="1" s="1"/>
  <c r="J22" i="1"/>
  <c r="O22" i="1" s="1"/>
  <c r="J23" i="1"/>
  <c r="J24" i="1"/>
  <c r="O24" i="1" s="1"/>
  <c r="M24" i="1" l="1"/>
  <c r="N24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<sst xmlns="http://schemas.openxmlformats.org/spreadsheetml/2006/main" count="51" uniqueCount="42">
  <si>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</si>
  <si>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</si>
  <si>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</si>
  <si>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</si>
  <si>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</si>
  <si>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</si>
  <si>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</si>
  <si>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</si>
  <si>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</si>
  <si>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</si>
  <si>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</si>
  <si>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</si>
  <si>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</si>
  <si>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</si>
  <si>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</si>
  <si>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</si>
  <si>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</si>
  <si>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</si>
  <si>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</si>
  <si>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</si>
  <si>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</si>
  <si>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</si>
  <si>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</si>
  <si>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</si>
  <si>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</si>
  <si>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</si>
  <si>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смесь фруктовая сушеная</t>
  </si>
  <si>
    <t>курага</t>
  </si>
  <si>
    <t>плоды шиповника</t>
  </si>
  <si>
    <t>изюм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</si>
  <si>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</si>
  <si>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</si>
  <si>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</si>
  <si>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</si>
  <si>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</si>
  <si>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на поставку кисломолочной продукции путем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</si>
  <si>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</si>
  <si>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</si>
  <si>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272-22</t>
  </si>
  <si>
    <t>Исходя из имеющегося у Заказчика объёма финансового обеспечения для осуществления закупки НМЦД устанавливается в размере 685 000 (шестьсот восемьдесят пять тысяч) рублей 00 копеек.</t>
  </si>
  <si>
    <t>КП вх.6245-12/22 от 05.12.2022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</si>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</sst>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85" zoomScaleNormal="85" zoomScalePageLayoutView="70" workbookViewId="0">
      <selection activeCell="J36" sqref="J3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10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26" t="s">
        <v>33</v>
      </c>
    </row>
    <row r="2" spans="1:15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26" t="s">
        <v>34</v>
      </c>
    </row>
    <row r="3" spans="1:15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26" t="s">
        <v>35</v>
      </c>
    </row>
    <row r="4" spans="1:15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26" t="s">
        <v>36</v>
      </c>
    </row>
    <row r="5" spans="1:15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6" t="s">
        <v>37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26" t="s">
        <v>38</v>
      </c>
    </row>
    <row r="7" spans="1:15" s="6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7" t="s">
        <v>16</v>
      </c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21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17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6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3" t="s">
        <v>20</v>
      </c>
      <c r="M11" s="13"/>
      <c r="N11" s="12"/>
      <c r="O11" s="4" t="s">
        <v>18</v>
      </c>
    </row>
    <row r="12" spans="1:1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x14ac:dyDescent="0.25">
      <c r="A13" s="12"/>
      <c r="B13" s="13" t="s">
        <v>19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4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5" customFormat="1" ht="89.45" customHeight="1" x14ac:dyDescent="0.25">
      <c r="A16" s="14" t="s">
        <v>14</v>
      </c>
      <c r="B16" s="15"/>
      <c r="C16" s="16">
        <f>SUMIF(O19:O23,"&gt;0")</f>
        <v>795666.66666666663</v>
      </c>
      <c r="D16" s="15"/>
      <c r="E16" s="29" t="s">
        <v>40</v>
      </c>
      <c r="F16" s="29" t="s">
        <v>40</v>
      </c>
      <c r="G16" s="29" t="s">
        <v>40</v>
      </c>
      <c r="H16" s="17" t="s">
        <v>30</v>
      </c>
      <c r="I16" s="18" t="s">
        <v>31</v>
      </c>
      <c r="J16" s="18"/>
      <c r="K16" s="19"/>
      <c r="L16" s="19"/>
      <c r="M16" s="19"/>
      <c r="N16" s="19"/>
      <c r="O16" s="18"/>
    </row>
    <row r="17" spans="1:19" s="5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8" t="s">
        <v>5</v>
      </c>
      <c r="F17" s="18" t="s">
        <v>7</v>
      </c>
      <c r="G17" s="18" t="s">
        <v>8</v>
      </c>
      <c r="H17" s="18" t="s">
        <v>22</v>
      </c>
      <c r="I17" s="18" t="s">
        <v>23</v>
      </c>
      <c r="J17" s="21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2" t="s">
        <v>10</v>
      </c>
    </row>
    <row r="18" spans="1:19" s="5" customFormat="1" ht="30" x14ac:dyDescent="0.25">
      <c r="A18" s="20"/>
      <c r="B18" s="20"/>
      <c r="C18" s="19" t="s">
        <v>3</v>
      </c>
      <c r="D18" s="19" t="s">
        <v>4</v>
      </c>
      <c r="E18" s="18" t="s">
        <v>6</v>
      </c>
      <c r="F18" s="18" t="s">
        <v>6</v>
      </c>
      <c r="G18" s="18" t="s">
        <v>6</v>
      </c>
      <c r="H18" s="18" t="s">
        <v>6</v>
      </c>
      <c r="I18" s="18" t="s">
        <v>6</v>
      </c>
      <c r="J18" s="23"/>
      <c r="K18" s="20"/>
      <c r="L18" s="20"/>
      <c r="M18" s="20"/>
      <c r="N18" s="20"/>
      <c r="O18" s="22"/>
    </row>
    <row r="19" spans="1:19" s="5" customFormat="1" ht="17.45" customHeight="1" x14ac:dyDescent="0.25">
      <c r="A19" s="19">
        <v>1</v>
      </c>
      <c r="B19" s="19" t="s">
        <v>26</v>
      </c>
      <c r="C19" s="19" t="s">
        <v>25</v>
      </c>
      <c r="D19" s="24">
        <v>1800</v>
      </c>
      <c r="E19" s="18">
        <v>145</v>
      </c>
      <c r="F19" s="18">
        <v>165</v>
      </c>
      <c r="G19" s="18">
        <v>145</v>
      </c>
      <c r="H19" s="18"/>
      <c r="I19" s="18"/>
      <c r="J19" s="18">
        <f t="shared" ref="J19:J24" si="0">AVERAGE(E19:I19)</f>
        <v>151.66666666666666</v>
      </c>
      <c r="K19" s="19">
        <f t="shared" ref="K19:K24" si="1">COUNT(E19:I19)</f>
        <v>3</v>
      </c>
      <c r="L19" s="19">
        <f t="shared" ref="L19:L24" si="2">STDEV(E19:I19)</f>
        <v>11.547005383792515</v>
      </c>
      <c r="M19" s="19">
        <f t="shared" ref="M19:M24" si="3">L19/J19*100</f>
        <v>7.6134101431598999</v>
      </c>
      <c r="N19" s="19" t="str">
        <f t="shared" ref="N19:N24" si="4">IF(M19&lt;33,"ОДНОРОДНЫЕ","НЕОДНОРОДНЫЕ")</f>
        <v>ОДНОРОДНЫЕ</v>
      </c>
      <c r="O19" s="18">
        <f t="shared" ref="O19:O24" si="5">D19*J19</f>
        <v>273000</v>
      </c>
    </row>
    <row r="20" spans="1:19" s="5" customFormat="1" ht="18" customHeight="1" x14ac:dyDescent="0.25">
      <c r="A20" s="19">
        <v>2</v>
      </c>
      <c r="B20" s="19" t="s">
        <v>28</v>
      </c>
      <c r="C20" s="19" t="s">
        <v>25</v>
      </c>
      <c r="D20" s="24">
        <v>1400</v>
      </c>
      <c r="E20" s="18">
        <v>320</v>
      </c>
      <c r="F20" s="18">
        <v>280</v>
      </c>
      <c r="G20" s="18">
        <v>220</v>
      </c>
      <c r="H20" s="18"/>
      <c r="I20" s="18"/>
      <c r="J20" s="18">
        <f t="shared" si="0"/>
        <v>273.33333333333331</v>
      </c>
      <c r="K20" s="19">
        <f t="shared" si="1"/>
        <v>3</v>
      </c>
      <c r="L20" s="19">
        <f t="shared" si="2"/>
        <v>50.332229568471618</v>
      </c>
      <c r="M20" s="19">
        <f t="shared" si="3"/>
        <v>18.414230329928643</v>
      </c>
      <c r="N20" s="19" t="str">
        <f t="shared" si="4"/>
        <v>ОДНОРОДНЫЕ</v>
      </c>
      <c r="O20" s="18">
        <f t="shared" si="5"/>
        <v>382666.66666666663</v>
      </c>
    </row>
    <row r="21" spans="1:19" s="5" customFormat="1" ht="16.899999999999999" customHeight="1" x14ac:dyDescent="0.25">
      <c r="A21" s="19">
        <v>3</v>
      </c>
      <c r="B21" s="19" t="s">
        <v>29</v>
      </c>
      <c r="C21" s="19" t="s">
        <v>25</v>
      </c>
      <c r="D21" s="25">
        <v>200</v>
      </c>
      <c r="E21" s="18">
        <v>200</v>
      </c>
      <c r="F21" s="18">
        <v>150</v>
      </c>
      <c r="G21" s="18">
        <v>130</v>
      </c>
      <c r="H21" s="18"/>
      <c r="I21" s="18"/>
      <c r="J21" s="18">
        <f t="shared" si="0"/>
        <v>160</v>
      </c>
      <c r="K21" s="19">
        <f t="shared" si="1"/>
        <v>3</v>
      </c>
      <c r="L21" s="19">
        <f t="shared" si="2"/>
        <v>36.055512754639892</v>
      </c>
      <c r="M21" s="19">
        <f t="shared" si="3"/>
        <v>22.534695471649933</v>
      </c>
      <c r="N21" s="19" t="str">
        <f t="shared" si="4"/>
        <v>ОДНОРОДНЫЕ</v>
      </c>
      <c r="O21" s="18">
        <f t="shared" si="5"/>
        <v>32000</v>
      </c>
    </row>
    <row r="22" spans="1:19" s="5" customFormat="1" ht="17.45" customHeight="1" x14ac:dyDescent="0.25">
      <c r="A22" s="19">
        <v>4</v>
      </c>
      <c r="B22" s="19" t="s">
        <v>27</v>
      </c>
      <c r="C22" s="19" t="s">
        <v>25</v>
      </c>
      <c r="D22" s="24">
        <v>300</v>
      </c>
      <c r="E22" s="18">
        <v>400</v>
      </c>
      <c r="F22" s="18">
        <v>380</v>
      </c>
      <c r="G22" s="18">
        <v>300</v>
      </c>
      <c r="H22" s="18"/>
      <c r="I22" s="18"/>
      <c r="J22" s="18">
        <f t="shared" si="0"/>
        <v>360</v>
      </c>
      <c r="K22" s="19">
        <f t="shared" si="1"/>
        <v>3</v>
      </c>
      <c r="L22" s="19">
        <f t="shared" si="2"/>
        <v>52.915026221291811</v>
      </c>
      <c r="M22" s="19">
        <f t="shared" si="3"/>
        <v>14.698618394803281</v>
      </c>
      <c r="N22" s="19" t="str">
        <f t="shared" si="4"/>
        <v>ОДНОРОДНЫЕ</v>
      </c>
      <c r="O22" s="18">
        <f t="shared" si="5"/>
        <v>108000</v>
      </c>
    </row>
    <row r="23" spans="1:19" s="5" customFormat="1" ht="17.45" hidden="1" customHeight="1" x14ac:dyDescent="0.25">
      <c r="A23" s="19">
        <v>5</v>
      </c>
      <c r="B23" s="19"/>
      <c r="C23" s="19"/>
      <c r="D23" s="24"/>
      <c r="E23" s="18"/>
      <c r="F23" s="18"/>
      <c r="G23" s="18"/>
      <c r="H23" s="18"/>
      <c r="I23" s="18"/>
      <c r="J23" s="18" t="e">
        <f t="shared" si="0"/>
        <v>#DIV/0!</v>
      </c>
      <c r="K23" s="19">
        <f t="shared" si="1"/>
        <v>0</v>
      </c>
      <c r="L23" s="19" t="e">
        <f t="shared" si="2"/>
        <v>#DIV/0!</v>
      </c>
      <c r="M23" s="19" t="e">
        <f t="shared" si="3"/>
        <v>#DIV/0!</v>
      </c>
      <c r="N23" s="19" t="e">
        <f t="shared" si="4"/>
        <v>#DIV/0!</v>
      </c>
      <c r="O23" s="18" t="e">
        <f t="shared" si="5"/>
        <v>#DIV/0!</v>
      </c>
    </row>
    <row r="24" spans="1:19" s="6" customFormat="1" ht="30" x14ac:dyDescent="0.25">
      <c r="A24" s="19"/>
      <c r="B24" s="30" t="s">
        <v>41</v>
      </c>
      <c r="C24" s="19"/>
      <c r="D24" s="19"/>
      <c r="E24" s="18">
        <v>869000</v>
      </c>
      <c r="F24" s="18">
        <v>833000</v>
      </c>
      <c r="G24" s="18">
        <v>685000</v>
      </c>
      <c r="H24" s="18"/>
      <c r="I24" s="18"/>
      <c r="J24" s="18">
        <f t="shared" si="0"/>
        <v>795666.66666666663</v>
      </c>
      <c r="K24" s="19">
        <f t="shared" si="1"/>
        <v>3</v>
      </c>
      <c r="L24" s="19">
        <f t="shared" si="2"/>
        <v>97515.810683874923</v>
      </c>
      <c r="M24" s="19">
        <f t="shared" si="3"/>
        <v>12.255862256037904</v>
      </c>
      <c r="N24" s="19" t="str">
        <f t="shared" si="4"/>
        <v>ОДНОРОДНЫЕ</v>
      </c>
      <c r="O24" s="18">
        <f t="shared" si="5"/>
        <v>0</v>
      </c>
      <c r="Q24" s="1"/>
      <c r="R24" s="1"/>
      <c r="S24" s="1"/>
    </row>
    <row r="25" spans="1:19" s="11" customFormat="1" ht="33.6" customHeight="1" x14ac:dyDescent="0.25">
      <c r="A25" s="27" t="s">
        <v>32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9" s="11" customFormat="1" ht="33.6" customHeight="1" x14ac:dyDescent="0.25">
      <c r="A26" s="27" t="s">
        <v>24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9" s="6" customForma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9" s="9" customFormat="1" ht="15" customHeight="1" x14ac:dyDescent="0.25">
      <c r="A28" s="28" t="s">
        <v>39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19:N24">
    <cfRule type="containsText" dxfId="23" priority="22" operator="containsText" text="НЕ">
      <formula>NOT(ISERROR(SEARCH("НЕ",N19)))</formula>
    </cfRule>
    <cfRule type="containsText" dxfId="22" priority="23" operator="containsText" text="ОДНОРОДНЫЕ">
      <formula>NOT(ISERROR(SEARCH("ОДНОРОДНЫЕ",N19)))</formula>
    </cfRule>
    <cfRule type="containsText" dxfId="21" priority="24" operator="containsText" text="НЕОДНОРОДНЫЕ">
      <formula>NOT(ISERROR(SEARCH("НЕОДНОРОДНЫЕ",N19)))</formula>
    </cfRule>
  </conditionalFormatting>
  <conditionalFormatting sqref="N19:N24">
    <cfRule type="containsText" dxfId="20" priority="19" operator="containsText" text="НЕОДНОРОДНЫЕ">
      <formula>NOT(ISERROR(SEARCH("НЕОДНОРОДНЫЕ",N19)))</formula>
    </cfRule>
    <cfRule type="containsText" dxfId="19" priority="20" operator="containsText" text="ОДНОРОДНЫЕ">
      <formula>NOT(ISERROR(SEARCH("ОДНОРОДНЫЕ",N19)))</formula>
    </cfRule>
    <cfRule type="containsText" dxfId="18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2022-12-05T09:05:17Z</dcterms:modified>
</cp:coreProperties>
</file>