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/>
  <c r="J23" i="1" l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s="1"/>
  <c r="M23" i="1" l="1"/>
  <c r="N23" i="1" s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<sst xmlns="http://schemas.openxmlformats.org/spreadsheetml/2006/main" count="43" uniqueCount="39">
  <si>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</si>
  <si>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</si>
  <si>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</si>
  <si>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</si>
  <si>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</si>
  <si>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</si>
  <si>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</si>
  <si>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</si>
  <si>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</si>
  <si>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</si>
  <si>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</si>
  <si>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</si>
  <si>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</si>
  <si>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</si>
  <si>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</si>
  <si>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</si>
  <si>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</si>
  <si>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</si>
  <si>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</si>
  <si>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</si>
  <si>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</si>
  <si>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</si>
  <si>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</si>
  <si>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</si>
  <si>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</si>
  <si>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водорода пероксид 33-37%</t>
  </si>
  <si>
    <t>шт.</t>
  </si>
  <si>
    <t>ИТОГО:</t>
  </si>
  <si>
    <t>КП вх.2798-06/22 от 16.06.2022</t>
  </si>
  <si>
    <t>КП вх.2799-06/22 от 16.06.2022</t>
  </si>
  <si>
    <t>КП вх.2800-06/22 от 16.06.2022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</si>
  <si>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</si>
  <si>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</si>
  <si>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</si>
  <si>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</si>
  <si>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</si>
  <si>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водорода пероксида медицинского путем запроса котировок</t>
  </si>
  <si>
    <t>№ 161-22</t>
  </si>
  <si>
    <t>Исходя из имеющегося у Заказчика объёма финансового обеспечения для осуществления закупки НМЦД устанавливается в размере 138 526,93 руб. (сто тридцать восемь тысяч пятьсот двадцать шесть рублей девяносто три копейки).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</si>
</sst>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Q12" sqref="Q1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32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33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36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34</v>
      </c>
    </row>
    <row r="5" spans="1:15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 t="s">
        <v>35</v>
      </c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37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1" t="s">
        <v>20</v>
      </c>
      <c r="M11" s="21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1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5" t="s">
        <v>14</v>
      </c>
      <c r="B16" s="26"/>
      <c r="C16" s="27">
        <f>SUMIF(O19:O23,"&gt;0")</f>
        <v>138526.93333333335</v>
      </c>
      <c r="D16" s="26"/>
      <c r="E16" s="11" t="s">
        <v>28</v>
      </c>
      <c r="F16" s="11" t="s">
        <v>29</v>
      </c>
      <c r="G16" s="11" t="s">
        <v>30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19" t="s">
        <v>0</v>
      </c>
      <c r="B17" s="19" t="s">
        <v>1</v>
      </c>
      <c r="C17" s="19" t="s">
        <v>2</v>
      </c>
      <c r="D17" s="19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8" t="s">
        <v>15</v>
      </c>
      <c r="K17" s="19" t="s">
        <v>11</v>
      </c>
      <c r="L17" s="19" t="s">
        <v>12</v>
      </c>
      <c r="M17" s="19" t="s">
        <v>13</v>
      </c>
      <c r="N17" s="19" t="s">
        <v>9</v>
      </c>
      <c r="O17" s="24" t="s">
        <v>10</v>
      </c>
    </row>
    <row r="18" spans="1:15" s="5" customFormat="1" ht="30" x14ac:dyDescent="0.25">
      <c r="A18" s="19"/>
      <c r="B18" s="19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9"/>
      <c r="K18" s="19"/>
      <c r="L18" s="19"/>
      <c r="M18" s="19"/>
      <c r="N18" s="19"/>
      <c r="O18" s="24"/>
    </row>
    <row r="19" spans="1:15" s="5" customFormat="1" ht="24.6" customHeight="1" x14ac:dyDescent="0.25">
      <c r="A19" s="13">
        <v>1</v>
      </c>
      <c r="B19" s="13" t="s">
        <v>25</v>
      </c>
      <c r="C19" s="13" t="s">
        <v>26</v>
      </c>
      <c r="D19" s="14">
        <v>20</v>
      </c>
      <c r="E19" s="12">
        <v>6812.8</v>
      </c>
      <c r="F19" s="12">
        <v>6880.93</v>
      </c>
      <c r="G19" s="12">
        <v>7085.31</v>
      </c>
      <c r="H19" s="12"/>
      <c r="I19" s="12"/>
      <c r="J19" s="12">
        <f t="shared" ref="J19:J22" si="0">AVERAGE(E19:I19)</f>
        <v>6926.3466666666673</v>
      </c>
      <c r="K19" s="13">
        <f t="shared" ref="K19:K22" si="1">COUNT(E19:I19)</f>
        <v>3</v>
      </c>
      <c r="L19" s="13">
        <f t="shared" ref="L19:L22" si="2">STDEV(E19:I19)</f>
        <v>141.81830006502463</v>
      </c>
      <c r="M19" s="13">
        <f t="shared" ref="M19:M22" si="3">L19/J19*100</f>
        <v>2.0475195206086223</v>
      </c>
      <c r="N19" s="13" t="str">
        <f t="shared" ref="N19:N22" si="4">IF(M19&lt;33,"ОДНОРОДНЫЕ","НЕОДНОРОДНЫЕ")</f>
        <v>ОДНОРОДНЫЕ</v>
      </c>
      <c r="O19" s="12">
        <f t="shared" ref="O19:O22" si="5">D19*J19</f>
        <v>138526.93333333335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si="0"/>
        <v>#DIV/0!</v>
      </c>
      <c r="K20" s="13">
        <f t="shared" si="1"/>
        <v>0</v>
      </c>
      <c r="L20" s="13" t="e">
        <f t="shared" si="2"/>
        <v>#DIV/0!</v>
      </c>
      <c r="M20" s="13" t="e">
        <f t="shared" si="3"/>
        <v>#DIV/0!</v>
      </c>
      <c r="N20" s="13" t="e">
        <f t="shared" si="4"/>
        <v>#DIV/0!</v>
      </c>
      <c r="O20" s="12" t="e">
        <f t="shared" si="5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2" t="e">
        <f t="shared" si="5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2" t="e">
        <f t="shared" si="5"/>
        <v>#DIV/0!</v>
      </c>
    </row>
    <row r="23" spans="1:15" s="5" customFormat="1" ht="14.45" customHeight="1" x14ac:dyDescent="0.25">
      <c r="A23" s="13"/>
      <c r="B23" s="16" t="s">
        <v>27</v>
      </c>
      <c r="C23" s="13"/>
      <c r="D23" s="17"/>
      <c r="E23" s="12">
        <f>D19*E19</f>
        <v>136256</v>
      </c>
      <c r="F23" s="12">
        <f>D19*F19</f>
        <v>137618.6</v>
      </c>
      <c r="G23" s="12">
        <f>D19*G19</f>
        <v>141706.20000000001</v>
      </c>
      <c r="H23" s="12"/>
      <c r="I23" s="12"/>
      <c r="J23" s="12">
        <f>AVERAGE(E23:I23)</f>
        <v>138526.93333333332</v>
      </c>
      <c r="K23" s="13">
        <f>COUNT(E23:I23)</f>
        <v>3</v>
      </c>
      <c r="L23" s="13">
        <f>STDEV(E23:I23)</f>
        <v>2836.366001300496</v>
      </c>
      <c r="M23" s="13">
        <f>L23/J23*100</f>
        <v>2.047519520608625</v>
      </c>
      <c r="N23" s="13" t="str">
        <f>IF(M23&lt;33,"ОДНОРОДНЫЕ","НЕОДНОРОДНЫЕ")</f>
        <v>ОДНОРОДНЫЕ</v>
      </c>
      <c r="O23" s="12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2" t="s">
        <v>31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s="10" customFormat="1" ht="35.450000000000003" customHeight="1" x14ac:dyDescent="0.25">
      <c r="A26" s="22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10" customForma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s="10" customFormat="1" ht="32.450000000000003" customHeight="1" x14ac:dyDescent="0.25">
      <c r="A28" s="20" t="s">
        <v>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7"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2022-08-31T07:20:51Z</dcterms:modified>
</cp:coreProperties>
</file>