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0" yWindow="0" windowWidth="19215" windowHeight="934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24" i="1" l="1"/>
  <c r="O24" i="1" s="1"/>
  <c r="K24" i="1"/>
  <c r="L24" i="1"/>
  <c r="M24" i="1" s="1"/>
  <c r="N24" i="1" s="1"/>
  <c r="J25" i="1"/>
  <c r="O25" i="1" s="1"/>
  <c r="K25" i="1"/>
  <c r="L25" i="1"/>
  <c r="M25" i="1" l="1"/>
  <c r="N25" i="1" s="1"/>
  <c r="K21" i="1"/>
  <c r="L23" i="1"/>
  <c r="K23" i="1"/>
  <c r="L22" i="1"/>
  <c r="K22" i="1"/>
  <c r="L20" i="1"/>
  <c r="K20" i="1"/>
  <c r="J23" i="1"/>
  <c r="J22" i="1"/>
  <c r="O22" i="1" s="1"/>
  <c r="J20" i="1"/>
  <c r="L27" i="1"/>
  <c r="M27" i="1" s="1"/>
  <c r="J27" i="1"/>
  <c r="O27" i="1" s="1"/>
  <c r="K27" i="1"/>
  <c r="M23" i="1" l="1"/>
  <c r="N23" i="1" s="1"/>
  <c r="L21" i="1"/>
  <c r="J21" i="1"/>
  <c r="O21" i="1" s="1"/>
  <c r="M20" i="1"/>
  <c r="N20" i="1" s="1"/>
  <c r="M22" i="1"/>
  <c r="N22" i="1" s="1"/>
  <c r="O23" i="1"/>
  <c r="O20" i="1"/>
  <c r="N27" i="1"/>
  <c r="M21" i="1" l="1"/>
  <c r="N21" i="1" s="1"/>
</calcChain>
</file>

<file path=xl/sharedStrings.xml><?xml version="1.0" encoding="utf-8"?>
<sst xmlns="http://schemas.openxmlformats.org/spreadsheetml/2006/main" count="52" uniqueCount="44">
  <si>
    <t>№ п/п</t>
  </si>
  <si>
    <t>Наименование товара, работ, услуг</t>
  </si>
  <si>
    <t>Объем</t>
  </si>
  <si>
    <t>Ед.изм.</t>
  </si>
  <si>
    <t>Кол-во</t>
  </si>
  <si>
    <t>Источник №1</t>
  </si>
  <si>
    <t>Цена за ед.изм.</t>
  </si>
  <si>
    <t>Источник №2</t>
  </si>
  <si>
    <t>Источник №3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</si>
  <si>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</si>
  <si>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</si>
  <si>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</si>
  <si>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</si>
  <si>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</si>
  <si>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</si>
  <si>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</si>
  <si>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</si>
  <si>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</si>
  <si>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</si>
  <si>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</si>
  <si>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</si>
  <si>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>Источник №4</t>
  </si>
  <si>
    <t>Источник №5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</si>
  <si>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</si>
  <si>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ИТОГО: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</si>
  <si>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</si>
  <si>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</si>
  <si>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</si>
  <si>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в электронной форме, участниками которого могут являться</t>
  </si>
  <si>
    <t>только субъекты малого и среднего предпринимательства</t>
  </si>
  <si>
    <t>на поставку реактивов для экспресс анализатора Cobas 232 путем запроса котировок</t>
  </si>
  <si>
    <t>Тест-системы для определения натрийуретического пептида В-типа</t>
  </si>
  <si>
    <t>Тест-системы для определения концентрации D- димера</t>
  </si>
  <si>
    <t>Контрольные материалы для проверки правильности определения  Д Димера на иммунохимическом экспресс-анализаторе  cobas h 232</t>
  </si>
  <si>
    <t>№159-22</t>
  </si>
  <si>
    <t>Тест-полоски для определения ТРОПОНИНА Т на иммунохимическом экспресс-анализаторе  cobas h 232.</t>
  </si>
  <si>
    <t xml:space="preserve">Контрольные материалы для проверки правильности определения  pro BNP. </t>
  </si>
  <si>
    <t>Контрольные материалы для проверки правильности определения кардиоспецифичного тропонина Т на иммунохимическом экспресс-анализаторе  cobas h 232</t>
  </si>
  <si>
    <t>упак</t>
  </si>
  <si>
    <t xml:space="preserve">  упак</t>
  </si>
  <si>
    <t>КП вх.2/00740 от 19.07.2022</t>
  </si>
  <si>
    <t>КП вх.3670 от 19.07.2022</t>
  </si>
  <si>
    <t>КП вх.1-0642 от 19.07.2022</t>
  </si>
  <si>
    <t>Начальная (максимальная) цена договора устанавливается в размере 1 664 152,10 руб. (один миллион шестьсот шестьдесят четыре тысячи сто пятьдесят два рубля десять копеек).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</si>
</sst>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164" fontId="1" fillId="0" borderId="0" xfId="0" applyNumberFormat="1" applyFont="1" applyFill="1" applyAlignment="1">
      <alignment horizontal="center" vertical="center" wrapText="1"/>
    </xf>
    <xf numFmtId="164" fontId="2" fillId="0" borderId="0" xfId="0" applyNumberFormat="1" applyFont="1" applyFill="1" applyAlignment="1">
      <alignment horizontal="center" vertical="center" wrapText="1"/>
    </xf>
    <xf numFmtId="0" fontId="3" fillId="0" borderId="0" xfId="0" applyFont="1" applyAlignment="1">
      <alignment horizontal="right" indent="15"/>
    </xf>
    <xf numFmtId="0" fontId="3" fillId="0" borderId="0" xfId="0" applyFont="1" applyAlignment="1">
      <alignment horizontal="right"/>
    </xf>
    <xf numFmtId="0" fontId="1" fillId="2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0" fontId="1" fillId="0" borderId="0" xfId="0" applyFont="1" applyFill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164" fontId="1" fillId="0" borderId="5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right" vertical="center"/>
    </xf>
    <xf numFmtId="0" fontId="6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1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2"/>
  <sheetViews>
    <sheetView tabSelected="1" zoomScale="85" zoomScaleNormal="85" zoomScalePageLayoutView="70" workbookViewId="0">
      <selection activeCell="O20" sqref="O20"/>
    </sheetView>
  </sheetViews>
  <sheetFormatPr defaultRowHeight="15" x14ac:dyDescent="0.25"/>
  <cols>
    <col min="1" max="1" width="9.140625" style="10"/>
    <col min="2" max="2" width="27.28515625" style="10" customWidth="1"/>
    <col min="3" max="4" width="9.140625" style="10"/>
    <col min="5" max="5" width="14.85546875" style="1" customWidth="1"/>
    <col min="6" max="7" width="14.7109375" style="1" customWidth="1"/>
    <col min="8" max="8" width="14.7109375" style="1" hidden="1" customWidth="1"/>
    <col min="9" max="9" width="14.42578125" style="1" hidden="1" customWidth="1"/>
    <col min="10" max="10" width="13.7109375" style="1" customWidth="1"/>
    <col min="11" max="11" width="9.42578125" style="10" customWidth="1"/>
    <col min="12" max="12" width="12.5703125" style="10" customWidth="1"/>
    <col min="13" max="13" width="10.28515625" style="10" customWidth="1"/>
    <col min="14" max="14" width="14.28515625" style="10" customWidth="1"/>
    <col min="15" max="15" width="13.28515625" style="1" customWidth="1"/>
    <col min="16" max="16384" width="9.140625" style="8"/>
  </cols>
  <sheetData>
    <row r="1" spans="2:15" x14ac:dyDescent="0.25">
      <c r="O1" s="9" t="s">
        <v>26</v>
      </c>
    </row>
    <row r="2" spans="2:15" ht="14.45" customHeight="1" x14ac:dyDescent="0.25">
      <c r="O2" s="9" t="s">
        <v>27</v>
      </c>
    </row>
    <row r="3" spans="2:15" ht="14.45" customHeight="1" x14ac:dyDescent="0.25">
      <c r="O3" s="9" t="s">
        <v>30</v>
      </c>
    </row>
    <row r="4" spans="2:15" x14ac:dyDescent="0.25">
      <c r="O4" s="9" t="s">
        <v>28</v>
      </c>
    </row>
    <row r="5" spans="2:15" ht="14.45" customHeight="1" x14ac:dyDescent="0.25">
      <c r="O5" s="9" t="s">
        <v>29</v>
      </c>
    </row>
    <row r="6" spans="2:15" ht="14.45" customHeight="1" x14ac:dyDescent="0.25">
      <c r="O6" s="9" t="s">
        <v>34</v>
      </c>
    </row>
    <row r="8" spans="2:15" x14ac:dyDescent="0.25">
      <c r="O8" s="3" t="s">
        <v>15</v>
      </c>
    </row>
    <row r="9" spans="2:15" x14ac:dyDescent="0.25">
      <c r="O9" s="4" t="s">
        <v>20</v>
      </c>
    </row>
    <row r="10" spans="2:15" x14ac:dyDescent="0.25">
      <c r="O10" s="4" t="s">
        <v>16</v>
      </c>
    </row>
    <row r="12" spans="2:15" ht="28.9" customHeight="1" x14ac:dyDescent="0.25">
      <c r="L12" s="15" t="s">
        <v>19</v>
      </c>
      <c r="M12" s="15"/>
      <c r="O12" s="1" t="s">
        <v>17</v>
      </c>
    </row>
    <row r="13" spans="2:15" ht="18.75" x14ac:dyDescent="0.25">
      <c r="O13" s="2"/>
    </row>
    <row r="14" spans="2:15" ht="18.75" x14ac:dyDescent="0.25">
      <c r="B14" s="15" t="s">
        <v>18</v>
      </c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2"/>
    </row>
    <row r="15" spans="2:15" hidden="1" x14ac:dyDescent="0.25"/>
    <row r="17" spans="1:15" s="10" customFormat="1" ht="45.6" customHeight="1" x14ac:dyDescent="0.25">
      <c r="A17" s="18"/>
      <c r="B17" s="19"/>
      <c r="C17" s="20"/>
      <c r="D17" s="19"/>
      <c r="E17" s="7" t="s">
        <v>40</v>
      </c>
      <c r="F17" s="7" t="s">
        <v>41</v>
      </c>
      <c r="G17" s="7" t="s">
        <v>42</v>
      </c>
      <c r="H17" s="21"/>
      <c r="I17" s="7"/>
      <c r="J17" s="7"/>
      <c r="K17" s="6"/>
      <c r="L17" s="6"/>
      <c r="M17" s="6"/>
      <c r="N17" s="6"/>
      <c r="O17" s="7"/>
    </row>
    <row r="18" spans="1:15" s="10" customFormat="1" ht="30" customHeight="1" x14ac:dyDescent="0.25">
      <c r="A18" s="22" t="s">
        <v>0</v>
      </c>
      <c r="B18" s="22" t="s">
        <v>1</v>
      </c>
      <c r="C18" s="22" t="s">
        <v>2</v>
      </c>
      <c r="D18" s="22"/>
      <c r="E18" s="7" t="s">
        <v>5</v>
      </c>
      <c r="F18" s="7" t="s">
        <v>7</v>
      </c>
      <c r="G18" s="7" t="s">
        <v>8</v>
      </c>
      <c r="H18" s="7" t="s">
        <v>21</v>
      </c>
      <c r="I18" s="7" t="s">
        <v>22</v>
      </c>
      <c r="J18" s="23" t="s">
        <v>14</v>
      </c>
      <c r="K18" s="22" t="s">
        <v>11</v>
      </c>
      <c r="L18" s="22" t="s">
        <v>12</v>
      </c>
      <c r="M18" s="22" t="s">
        <v>13</v>
      </c>
      <c r="N18" s="22" t="s">
        <v>9</v>
      </c>
      <c r="O18" s="24" t="s">
        <v>10</v>
      </c>
    </row>
    <row r="19" spans="1:15" s="10" customFormat="1" ht="30" x14ac:dyDescent="0.25">
      <c r="A19" s="22"/>
      <c r="B19" s="25"/>
      <c r="C19" s="26" t="s">
        <v>3</v>
      </c>
      <c r="D19" s="26" t="s">
        <v>4</v>
      </c>
      <c r="E19" s="7" t="s">
        <v>6</v>
      </c>
      <c r="F19" s="7" t="s">
        <v>6</v>
      </c>
      <c r="G19" s="7" t="s">
        <v>6</v>
      </c>
      <c r="H19" s="7" t="s">
        <v>6</v>
      </c>
      <c r="I19" s="7" t="s">
        <v>6</v>
      </c>
      <c r="J19" s="27"/>
      <c r="K19" s="22"/>
      <c r="L19" s="22"/>
      <c r="M19" s="22"/>
      <c r="N19" s="22"/>
      <c r="O19" s="24"/>
    </row>
    <row r="20" spans="1:15" s="10" customFormat="1" ht="42" customHeight="1" x14ac:dyDescent="0.25">
      <c r="A20" s="6">
        <v>1</v>
      </c>
      <c r="B20" s="11" t="s">
        <v>31</v>
      </c>
      <c r="C20" s="13" t="s">
        <v>38</v>
      </c>
      <c r="D20" s="17">
        <v>10</v>
      </c>
      <c r="E20" s="7">
        <v>27298.6</v>
      </c>
      <c r="F20" s="7">
        <v>25900</v>
      </c>
      <c r="G20" s="7">
        <v>26661.46</v>
      </c>
      <c r="H20" s="7"/>
      <c r="I20" s="7"/>
      <c r="J20" s="7">
        <f t="shared" ref="J20:J23" si="0">AVERAGE(E20:I20)</f>
        <v>26620.02</v>
      </c>
      <c r="K20" s="6">
        <f t="shared" ref="K20:K23" si="1">COUNT(E20:I20)</f>
        <v>3</v>
      </c>
      <c r="L20" s="6">
        <f t="shared" ref="L20:L23" si="2">STDEV(E20:I20)</f>
        <v>700.22028333946378</v>
      </c>
      <c r="M20" s="6">
        <f t="shared" ref="M20:M23" si="3">L20/J20*100</f>
        <v>2.6304273375431864</v>
      </c>
      <c r="N20" s="6" t="str">
        <f t="shared" ref="N20:N23" si="4">IF(M20&lt;33,"ОДНОРОДНЫЕ","НЕОДНОРОДНЫЕ")</f>
        <v>ОДНОРОДНЫЕ</v>
      </c>
      <c r="O20" s="7">
        <f t="shared" ref="O20:O23" si="5">D20*J20</f>
        <v>266200.2</v>
      </c>
    </row>
    <row r="21" spans="1:15" s="10" customFormat="1" ht="42" customHeight="1" x14ac:dyDescent="0.25">
      <c r="A21" s="6">
        <v>2</v>
      </c>
      <c r="B21" s="11" t="s">
        <v>32</v>
      </c>
      <c r="C21" s="13" t="s">
        <v>38</v>
      </c>
      <c r="D21" s="17">
        <v>40</v>
      </c>
      <c r="E21" s="7">
        <v>13807.4</v>
      </c>
      <c r="F21" s="7">
        <v>13100</v>
      </c>
      <c r="G21" s="7">
        <v>13485.14</v>
      </c>
      <c r="H21" s="7"/>
      <c r="I21" s="7"/>
      <c r="J21" s="7">
        <f t="shared" si="0"/>
        <v>13464.18</v>
      </c>
      <c r="K21" s="6">
        <f t="shared" si="1"/>
        <v>3</v>
      </c>
      <c r="L21" s="6">
        <f t="shared" si="2"/>
        <v>354.16547149602241</v>
      </c>
      <c r="M21" s="6">
        <f t="shared" si="3"/>
        <v>2.6304273375431881</v>
      </c>
      <c r="N21" s="6" t="str">
        <f t="shared" si="4"/>
        <v>ОДНОРОДНЫЕ</v>
      </c>
      <c r="O21" s="7">
        <f t="shared" si="5"/>
        <v>538567.19999999995</v>
      </c>
    </row>
    <row r="22" spans="1:15" s="10" customFormat="1" ht="51" customHeight="1" x14ac:dyDescent="0.25">
      <c r="A22" s="6">
        <v>3</v>
      </c>
      <c r="B22" s="11" t="s">
        <v>35</v>
      </c>
      <c r="C22" s="13" t="s">
        <v>38</v>
      </c>
      <c r="D22" s="17">
        <v>80</v>
      </c>
      <c r="E22" s="7">
        <v>10487.3</v>
      </c>
      <c r="F22" s="7">
        <v>9950</v>
      </c>
      <c r="G22" s="7">
        <v>10242.530000000001</v>
      </c>
      <c r="H22" s="7"/>
      <c r="I22" s="7"/>
      <c r="J22" s="7">
        <f t="shared" si="0"/>
        <v>10226.61</v>
      </c>
      <c r="K22" s="6">
        <f t="shared" si="1"/>
        <v>3</v>
      </c>
      <c r="L22" s="6">
        <f t="shared" si="2"/>
        <v>269.00354514392524</v>
      </c>
      <c r="M22" s="6">
        <f t="shared" si="3"/>
        <v>2.6304273375431864</v>
      </c>
      <c r="N22" s="6" t="str">
        <f t="shared" si="4"/>
        <v>ОДНОРОДНЫЕ</v>
      </c>
      <c r="O22" s="7">
        <f t="shared" si="5"/>
        <v>818128.8</v>
      </c>
    </row>
    <row r="23" spans="1:15" s="10" customFormat="1" ht="82.5" customHeight="1" x14ac:dyDescent="0.25">
      <c r="A23" s="6">
        <v>4</v>
      </c>
      <c r="B23" s="11" t="s">
        <v>36</v>
      </c>
      <c r="C23" s="13" t="s">
        <v>38</v>
      </c>
      <c r="D23" s="17">
        <v>1</v>
      </c>
      <c r="E23" s="7">
        <v>19224.96</v>
      </c>
      <c r="F23" s="7">
        <v>18240</v>
      </c>
      <c r="G23" s="7">
        <v>18776.259999999998</v>
      </c>
      <c r="H23" s="7"/>
      <c r="I23" s="7"/>
      <c r="J23" s="7">
        <f t="shared" si="0"/>
        <v>18747.073333333334</v>
      </c>
      <c r="K23" s="6">
        <f t="shared" si="1"/>
        <v>3</v>
      </c>
      <c r="L23" s="6">
        <f t="shared" si="2"/>
        <v>493.12822524505009</v>
      </c>
      <c r="M23" s="6">
        <f t="shared" si="3"/>
        <v>2.6304277818567061</v>
      </c>
      <c r="N23" s="6" t="str">
        <f t="shared" si="4"/>
        <v>ОДНОРОДНЫЕ</v>
      </c>
      <c r="O23" s="7">
        <f t="shared" si="5"/>
        <v>18747.073333333334</v>
      </c>
    </row>
    <row r="24" spans="1:15" s="10" customFormat="1" ht="82.5" customHeight="1" x14ac:dyDescent="0.25">
      <c r="A24" s="6">
        <v>5</v>
      </c>
      <c r="B24" s="11" t="s">
        <v>33</v>
      </c>
      <c r="C24" s="13" t="s">
        <v>38</v>
      </c>
      <c r="D24" s="17">
        <v>1</v>
      </c>
      <c r="E24" s="7">
        <v>13702</v>
      </c>
      <c r="F24" s="7">
        <v>13000</v>
      </c>
      <c r="G24" s="7">
        <v>13382.2</v>
      </c>
      <c r="H24" s="7"/>
      <c r="I24" s="7"/>
      <c r="J24" s="7">
        <f t="shared" ref="J24:J25" si="6">AVERAGE(E24:I24)</f>
        <v>13361.4</v>
      </c>
      <c r="K24" s="6">
        <f t="shared" ref="K24:K25" si="7">COUNT(E24:I24)</f>
        <v>3</v>
      </c>
      <c r="L24" s="6">
        <f t="shared" ref="L24:L25" si="8">STDEV(E24:I24)</f>
        <v>351.46191827849572</v>
      </c>
      <c r="M24" s="6">
        <f t="shared" ref="M24:M25" si="9">L24/J24*100</f>
        <v>2.6304273375431899</v>
      </c>
      <c r="N24" s="6" t="str">
        <f t="shared" ref="N24:N25" si="10">IF(M24&lt;33,"ОДНОРОДНЫЕ","НЕОДНОРОДНЫЕ")</f>
        <v>ОДНОРОДНЫЕ</v>
      </c>
      <c r="O24" s="7">
        <f t="shared" ref="O24:O25" si="11">D24*J24</f>
        <v>13361.4</v>
      </c>
    </row>
    <row r="25" spans="1:15" s="10" customFormat="1" ht="89.25" x14ac:dyDescent="0.25">
      <c r="A25" s="6">
        <v>6</v>
      </c>
      <c r="B25" s="11" t="s">
        <v>37</v>
      </c>
      <c r="C25" s="13" t="s">
        <v>39</v>
      </c>
      <c r="D25" s="17">
        <v>1</v>
      </c>
      <c r="E25" s="7">
        <v>9380.6</v>
      </c>
      <c r="F25" s="7">
        <v>8900</v>
      </c>
      <c r="G25" s="7">
        <v>9161.66</v>
      </c>
      <c r="H25" s="7"/>
      <c r="I25" s="7"/>
      <c r="J25" s="7">
        <f t="shared" si="6"/>
        <v>9147.42</v>
      </c>
      <c r="K25" s="6">
        <f t="shared" si="7"/>
        <v>3</v>
      </c>
      <c r="L25" s="6">
        <f t="shared" si="8"/>
        <v>240.61623635989341</v>
      </c>
      <c r="M25" s="6">
        <f t="shared" si="9"/>
        <v>2.6304273375431912</v>
      </c>
      <c r="N25" s="6" t="str">
        <f t="shared" si="10"/>
        <v>ОДНОРОДНЫЕ</v>
      </c>
      <c r="O25" s="7">
        <f t="shared" si="11"/>
        <v>9147.42</v>
      </c>
    </row>
    <row r="26" spans="1:15" s="10" customFormat="1" ht="21" customHeight="1" x14ac:dyDescent="0.25">
      <c r="A26" s="6"/>
      <c r="B26" s="5" t="s">
        <v>24</v>
      </c>
      <c r="C26" s="12"/>
      <c r="D26" s="12"/>
      <c r="E26" s="7"/>
      <c r="F26" s="7"/>
      <c r="G26" s="7"/>
      <c r="H26" s="7"/>
      <c r="I26" s="7"/>
      <c r="J26" s="7"/>
      <c r="K26" s="6"/>
      <c r="L26" s="6"/>
      <c r="M26" s="6"/>
      <c r="N26" s="6"/>
      <c r="O26" s="7">
        <v>1664152.1</v>
      </c>
    </row>
    <row r="27" spans="1:15" s="10" customFormat="1" ht="21" hidden="1" customHeight="1" x14ac:dyDescent="0.25">
      <c r="A27" s="6">
        <v>7</v>
      </c>
      <c r="B27" s="6"/>
      <c r="C27" s="6"/>
      <c r="D27" s="28"/>
      <c r="E27" s="7"/>
      <c r="F27" s="7"/>
      <c r="G27" s="7"/>
      <c r="H27" s="7"/>
      <c r="I27" s="7"/>
      <c r="J27" s="7" t="e">
        <f>AVERAGE(E27:I27)</f>
        <v>#DIV/0!</v>
      </c>
      <c r="K27" s="6">
        <f>COUNT(E27:I27)</f>
        <v>0</v>
      </c>
      <c r="L27" s="6" t="e">
        <f>STDEV(E27:I27)</f>
        <v>#DIV/0!</v>
      </c>
      <c r="M27" s="6" t="e">
        <f>L27/J27*100</f>
        <v>#DIV/0!</v>
      </c>
      <c r="N27" s="6" t="e">
        <f>IF(M27&lt;33,"ОДНОРОДНЫЕ","НЕОДНОРОДНЫЕ")</f>
        <v>#DIV/0!</v>
      </c>
      <c r="O27" s="7" t="e">
        <f>D27*J27</f>
        <v>#DIV/0!</v>
      </c>
    </row>
    <row r="29" spans="1:15" ht="33.6" customHeight="1" x14ac:dyDescent="0.25">
      <c r="A29" s="16" t="s">
        <v>25</v>
      </c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</row>
    <row r="30" spans="1:15" ht="33.6" customHeight="1" x14ac:dyDescent="0.25">
      <c r="A30" s="16" t="s">
        <v>23</v>
      </c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</row>
    <row r="31" spans="1:15" x14ac:dyDescent="0.25">
      <c r="A31" s="16"/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</row>
    <row r="32" spans="1:15" s="29" customFormat="1" ht="30" customHeight="1" x14ac:dyDescent="0.25">
      <c r="A32" s="14" t="s">
        <v>43</v>
      </c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</row>
  </sheetData>
  <mergeCells count="17">
    <mergeCell ref="L12:M12"/>
    <mergeCell ref="B14:N14"/>
    <mergeCell ref="A29:O29"/>
    <mergeCell ref="A30:O30"/>
    <mergeCell ref="A31:O31"/>
    <mergeCell ref="O18:O19"/>
    <mergeCell ref="A17:B17"/>
    <mergeCell ref="C17:D17"/>
    <mergeCell ref="J18:J19"/>
    <mergeCell ref="K18:K19"/>
    <mergeCell ref="L18:L19"/>
    <mergeCell ref="M18:M19"/>
    <mergeCell ref="N18:N19"/>
    <mergeCell ref="A18:A19"/>
    <mergeCell ref="B18:B19"/>
    <mergeCell ref="C18:D18"/>
    <mergeCell ref="A32:O32"/>
  </mergeCells>
  <conditionalFormatting sqref="N20:N27">
    <cfRule type="containsText" dxfId="11" priority="10" operator="containsText" text="НЕ">
      <formula>NOT(ISERROR(SEARCH("НЕ",N20)))</formula>
    </cfRule>
    <cfRule type="containsText" dxfId="10" priority="11" operator="containsText" text="ОДНОРОДНЫЕ">
      <formula>NOT(ISERROR(SEARCH("ОДНОРОДНЫЕ",N20)))</formula>
    </cfRule>
    <cfRule type="containsText" dxfId="9" priority="12" operator="containsText" text="НЕОДНОРОДНЫЕ">
      <formula>NOT(ISERROR(SEARCH("НЕОДНОРОДНЫЕ",N20)))</formula>
    </cfRule>
  </conditionalFormatting>
  <conditionalFormatting sqref="N20:N27">
    <cfRule type="containsText" dxfId="8" priority="7" operator="containsText" text="НЕОДНОРОДНЫЕ">
      <formula>NOT(ISERROR(SEARCH("НЕОДНОРОДНЫЕ",N20)))</formula>
    </cfRule>
    <cfRule type="containsText" dxfId="7" priority="8" operator="containsText" text="ОДНОРОДНЫЕ">
      <formula>NOT(ISERROR(SEARCH("ОДНОРОДНЫЕ",N20)))</formula>
    </cfRule>
    <cfRule type="containsText" dxfId="6" priority="9" operator="containsText" text="НЕОДНОРОДНЫЕ">
      <formula>NOT(ISERROR(SEARCH("НЕОДНОРОДНЫЕ",N20)))</formula>
    </cfRule>
  </conditionalFormatting>
  <pageMargins left="0.31496062992125984" right="0.19685039370078741" top="0.35433070866141736" bottom="0.35433070866141736" header="0.11811023622047245" footer="0.11811023622047245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2022-08-30T02:35:19Z</dcterms:modified>
</cp:coreProperties>
</file>