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метмебель" sheetId="3" r:id="rId3"/>
  </sheets>
  <definedNames>
    <definedName name="_xlnm.Print_Area" localSheetId="2">метмебель!$A$1:$N$29</definedName>
  </definedNames>
  <calcPr calcId="144525"/>
</workbook>
</file>

<file path=xl/calcChain.xml><?xml version="1.0" encoding="utf-8"?>
<calcChain xmlns="http://schemas.openxmlformats.org/spreadsheetml/2006/main">
  <c r="I20" i="3" l="1"/>
  <c r="K20" i="3"/>
  <c r="L20" i="3"/>
  <c r="I21" i="3"/>
  <c r="K21" i="3"/>
  <c r="L21" i="3"/>
  <c r="H22" i="3"/>
  <c r="G22" i="3"/>
  <c r="F22" i="3"/>
  <c r="I19" i="3" l="1"/>
  <c r="N19" i="3" s="1"/>
  <c r="K19" i="3"/>
  <c r="N20" i="3"/>
  <c r="L28" i="2"/>
  <c r="K28" i="2"/>
  <c r="J28" i="2"/>
  <c r="O28" i="2" s="1"/>
  <c r="L27" i="2"/>
  <c r="K27" i="2"/>
  <c r="J27" i="2"/>
  <c r="O27" i="2" s="1"/>
  <c r="L26" i="2"/>
  <c r="K26" i="2"/>
  <c r="J26" i="2"/>
  <c r="O26" i="2" s="1"/>
  <c r="L25" i="2"/>
  <c r="K25" i="2"/>
  <c r="J25" i="2"/>
  <c r="O25" i="2" s="1"/>
  <c r="L24" i="2"/>
  <c r="K24" i="2"/>
  <c r="J24" i="2"/>
  <c r="O24" i="2" s="1"/>
  <c r="L23" i="2"/>
  <c r="K23" i="2"/>
  <c r="J23" i="2"/>
  <c r="O23" i="2" s="1"/>
  <c r="L22" i="2"/>
  <c r="K22" i="2"/>
  <c r="J22" i="2"/>
  <c r="O22" i="2" s="1"/>
  <c r="L21" i="2"/>
  <c r="K21" i="2"/>
  <c r="J21" i="2"/>
  <c r="O21" i="2" s="1"/>
  <c r="L20" i="2"/>
  <c r="K20" i="2"/>
  <c r="J20" i="2"/>
  <c r="O20" i="2" s="1"/>
  <c r="L19" i="2"/>
  <c r="K19" i="2"/>
  <c r="J19" i="2"/>
  <c r="O19" i="2" s="1"/>
  <c r="L24" i="1"/>
  <c r="L25" i="1"/>
  <c r="L26" i="1"/>
  <c r="L27" i="1"/>
  <c r="K24" i="1"/>
  <c r="K25" i="1"/>
  <c r="K26" i="1"/>
  <c r="K27" i="1"/>
  <c r="J24" i="1"/>
  <c r="O24" i="1" s="1"/>
  <c r="J25" i="1"/>
  <c r="O25" i="1" s="1"/>
  <c r="J26" i="1"/>
  <c r="O26" i="1" s="1"/>
  <c r="J27" i="1"/>
  <c r="O27" i="1" s="1"/>
  <c r="M20" i="3" l="1"/>
  <c r="M19" i="2"/>
  <c r="N19" i="2" s="1"/>
  <c r="C16" i="3"/>
  <c r="L19" i="3"/>
  <c r="M19" i="3" s="1"/>
  <c r="M22" i="2"/>
  <c r="N22" i="2" s="1"/>
  <c r="M26" i="2"/>
  <c r="N26" i="2" s="1"/>
  <c r="M20" i="2"/>
  <c r="N20" i="2" s="1"/>
  <c r="M23" i="2"/>
  <c r="N23" i="2" s="1"/>
  <c r="M27" i="2"/>
  <c r="N27" i="2" s="1"/>
  <c r="M24" i="2"/>
  <c r="N24" i="2" s="1"/>
  <c r="M21" i="2"/>
  <c r="N21" i="2" s="1"/>
  <c r="M25" i="2"/>
  <c r="N25" i="2" s="1"/>
  <c r="M28" i="2"/>
  <c r="N28" i="2" s="1"/>
  <c r="C16" i="2"/>
  <c r="M24" i="1"/>
  <c r="N24" i="1" s="1"/>
  <c r="M25" i="1"/>
  <c r="N25" i="1" s="1"/>
  <c r="M26" i="1"/>
  <c r="N26" i="1" s="1"/>
  <c r="M27" i="1"/>
  <c r="N27" i="1" s="1"/>
  <c r="J21" i="1" l="1"/>
  <c r="O21" i="1" s="1"/>
  <c r="K21" i="1"/>
  <c r="L21" i="1"/>
  <c r="J22" i="1"/>
  <c r="O22" i="1" s="1"/>
  <c r="K22" i="1"/>
  <c r="L22" i="1"/>
  <c r="J23" i="1"/>
  <c r="O23" i="1" s="1"/>
  <c r="K23" i="1"/>
  <c r="L23" i="1"/>
  <c r="K20" i="1"/>
  <c r="L29" i="1"/>
  <c r="K29" i="1"/>
  <c r="L28" i="1"/>
  <c r="K28" i="1"/>
  <c r="L19" i="1"/>
  <c r="K19" i="1"/>
  <c r="J29" i="1"/>
  <c r="J28" i="1"/>
  <c r="O28" i="1" s="1"/>
  <c r="J19" i="1"/>
  <c r="L30" i="1"/>
  <c r="J30" i="1"/>
  <c r="O30" i="1" s="1"/>
  <c r="K30" i="1"/>
  <c r="M30" i="1" l="1"/>
  <c r="M22" i="1"/>
  <c r="N22" i="1" s="1"/>
  <c r="M23" i="1"/>
  <c r="N23" i="1" s="1"/>
  <c r="M21" i="1"/>
  <c r="N21" i="1" s="1"/>
  <c r="M29" i="1"/>
  <c r="N29" i="1" s="1"/>
  <c r="L20" i="1"/>
  <c r="J20" i="1"/>
  <c r="O20" i="1" s="1"/>
  <c r="M19" i="1"/>
  <c r="N19" i="1" s="1"/>
  <c r="M28" i="1"/>
  <c r="N28" i="1" s="1"/>
  <c r="O29" i="1"/>
  <c r="O19" i="1"/>
  <c r="N30" i="1"/>
  <c r="C16" i="1" l="1"/>
  <c r="M20" i="1"/>
  <c r="N20" i="1" s="1"/>
</calcChain>
</file>

<file path=xl/sharedStrings.xml><?xml version="1.0" encoding="utf-8"?>
<sst xmlns="http://schemas.openxmlformats.org/spreadsheetml/2006/main" count="142" uniqueCount="59">
  <si>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</si>
  <si>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</si>
  <si>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</si>
  <si>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</si>
  <si>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</si>
  <si>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</si>
  <si>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</si>
  <si>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</si>
  <si>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</si>
  <si>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</si>
  <si>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</si>
  <si>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</si>
  <si>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</si>
  <si>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</si>
  <si>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</si>
  <si>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</si>
  <si>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</si>
  <si>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</si>
  <si>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</si>
  <si>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</si>
  <si>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</si>
  <si>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</si>
  <si>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</si>
  <si>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</si>
  <si>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</si>
  <si>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</si>
  <si>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</si>
  <si>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</si>
  <si>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</si>
  <si>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</si>
  <si>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</si>
  <si>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</si>
  <si>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</si>
  <si>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</si>
  <si>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</si>
  <si>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</si>
  <si>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</si>
  <si>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</si>
  <si>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</si>
  <si>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</si>
  <si>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</si>
  <si>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</si>
  <si>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шт</t>
  </si>
  <si>
    <t xml:space="preserve"> 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</si>
  <si>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</si>
  <si>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</si>
  <si>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</si>
  <si>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</si>
  <si>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</si>
  <si>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Источник № 1</t>
  </si>
  <si>
    <t>Источник № 2</t>
  </si>
  <si>
    <t>Источник № 3</t>
  </si>
  <si>
    <t>ИТОГО</t>
  </si>
  <si>
    <t>на поставку изделий санитарно-гигиенического назначения (Сушилка для рук) путем запроса котировок</t>
  </si>
  <si>
    <t>№ 156-22</t>
  </si>
  <si>
    <t>КП вх.№2 от 16.08.2022</t>
  </si>
  <si>
    <t>КП вх.№1 от 19.08.2022</t>
  </si>
  <si>
    <t>Начальная (максимальная) цена договора устанавливается в размере 501 700 (пятьсот одна тысяча семьсот рублей 00 копеек).</t>
  </si>
  <si>
    <t>изделие санитарно-гигиенического назначения (Сушилка для рук)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</si>
</sst>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 indent="15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x14ac:dyDescent="0.25">
      <c r="A2" s="11"/>
      <c r="B2" s="11"/>
      <c r="C2" s="11"/>
      <c r="D2" s="11"/>
      <c r="K2" s="11"/>
      <c r="L2" s="11"/>
      <c r="M2" s="11"/>
      <c r="N2" s="11"/>
    </row>
    <row r="3" spans="1:15" x14ac:dyDescent="0.25">
      <c r="A3" s="11"/>
      <c r="B3" s="11"/>
      <c r="C3" s="11"/>
      <c r="D3" s="11"/>
      <c r="K3" s="11"/>
      <c r="L3" s="11"/>
      <c r="M3" s="11"/>
      <c r="N3" s="11"/>
    </row>
    <row r="4" spans="1:15" x14ac:dyDescent="0.25">
      <c r="A4" s="11"/>
      <c r="B4" s="11"/>
      <c r="C4" s="11"/>
      <c r="D4" s="11"/>
      <c r="K4" s="11"/>
      <c r="L4" s="11"/>
      <c r="M4" s="11"/>
      <c r="N4" s="11"/>
    </row>
    <row r="5" spans="1:15" x14ac:dyDescent="0.25">
      <c r="A5" s="11"/>
      <c r="B5" s="11"/>
      <c r="C5" s="11"/>
      <c r="D5" s="11"/>
      <c r="K5" s="11"/>
      <c r="L5" s="11"/>
      <c r="M5" s="11"/>
      <c r="N5" s="11"/>
    </row>
    <row r="6" spans="1:15" x14ac:dyDescent="0.25">
      <c r="A6" s="11"/>
      <c r="B6" s="11"/>
      <c r="C6" s="11"/>
      <c r="D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39" t="s">
        <v>21</v>
      </c>
      <c r="M11" s="39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40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5"/>
    </row>
    <row r="16" spans="1:15" s="16" customFormat="1" ht="45.6" customHeight="1" x14ac:dyDescent="0.25">
      <c r="A16" s="43" t="s">
        <v>14</v>
      </c>
      <c r="B16" s="44"/>
      <c r="C16" s="45">
        <f>SUMIF(O19:O30,"&gt;0")</f>
        <v>538780.63</v>
      </c>
      <c r="D16" s="44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 x14ac:dyDescent="0.25">
      <c r="A17" s="37" t="s">
        <v>0</v>
      </c>
      <c r="B17" s="37" t="s">
        <v>1</v>
      </c>
      <c r="C17" s="37" t="s">
        <v>2</v>
      </c>
      <c r="D17" s="37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46" t="s">
        <v>15</v>
      </c>
      <c r="K17" s="37" t="s">
        <v>11</v>
      </c>
      <c r="L17" s="37" t="s">
        <v>12</v>
      </c>
      <c r="M17" s="37" t="s">
        <v>13</v>
      </c>
      <c r="N17" s="37" t="s">
        <v>9</v>
      </c>
      <c r="O17" s="42" t="s">
        <v>10</v>
      </c>
    </row>
    <row r="18" spans="1:15" s="16" customFormat="1" ht="12.75" x14ac:dyDescent="0.25">
      <c r="A18" s="37"/>
      <c r="B18" s="37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47"/>
      <c r="K18" s="37"/>
      <c r="L18" s="37"/>
      <c r="M18" s="37"/>
      <c r="N18" s="37"/>
      <c r="O18" s="42"/>
    </row>
    <row r="19" spans="1:15" s="16" customFormat="1" ht="60.6" customHeight="1" x14ac:dyDescent="0.25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 x14ac:dyDescent="0.2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 x14ac:dyDescent="0.2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 x14ac:dyDescent="0.2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 x14ac:dyDescent="0.2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 x14ac:dyDescent="0.2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 x14ac:dyDescent="0.2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 x14ac:dyDescent="0.2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 x14ac:dyDescent="0.2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 x14ac:dyDescent="0.2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 x14ac:dyDescent="0.2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 x14ac:dyDescent="0.25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 x14ac:dyDescent="0.25">
      <c r="A32" s="41" t="s">
        <v>20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s="8" customFormat="1" ht="18.75" customHeight="1" x14ac:dyDescent="0.25">
      <c r="A33" s="41" t="s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s="8" customForma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s="12" customFormat="1" ht="15" customHeight="1" x14ac:dyDescent="0.25">
      <c r="A35" s="38" t="s">
        <v>26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</sheetData>
  <mergeCells count="17">
    <mergeCell ref="A17:A18"/>
    <mergeCell ref="B17:B18"/>
    <mergeCell ref="C17:D17"/>
    <mergeCell ref="A35:O35"/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39" t="s">
        <v>21</v>
      </c>
      <c r="M11" s="39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40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5"/>
    </row>
    <row r="16" spans="1:15" s="16" customFormat="1" ht="45.6" customHeight="1" x14ac:dyDescent="0.25">
      <c r="A16" s="43" t="s">
        <v>14</v>
      </c>
      <c r="B16" s="44"/>
      <c r="C16" s="48">
        <f>SUMIF(O19:O28,"&gt;0")</f>
        <v>269846.30499999999</v>
      </c>
      <c r="D16" s="49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 x14ac:dyDescent="0.25">
      <c r="A17" s="37" t="s">
        <v>0</v>
      </c>
      <c r="B17" s="37" t="s">
        <v>1</v>
      </c>
      <c r="C17" s="37" t="s">
        <v>2</v>
      </c>
      <c r="D17" s="37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46" t="s">
        <v>15</v>
      </c>
      <c r="K17" s="37" t="s">
        <v>11</v>
      </c>
      <c r="L17" s="37" t="s">
        <v>12</v>
      </c>
      <c r="M17" s="37" t="s">
        <v>13</v>
      </c>
      <c r="N17" s="37" t="s">
        <v>9</v>
      </c>
      <c r="O17" s="42" t="s">
        <v>10</v>
      </c>
    </row>
    <row r="18" spans="1:15" s="16" customFormat="1" ht="25.5" x14ac:dyDescent="0.25">
      <c r="A18" s="37"/>
      <c r="B18" s="37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47"/>
      <c r="K18" s="37"/>
      <c r="L18" s="37"/>
      <c r="M18" s="37"/>
      <c r="N18" s="37"/>
      <c r="O18" s="42"/>
    </row>
    <row r="19" spans="1:15" s="16" customFormat="1" ht="60.6" customHeight="1" x14ac:dyDescent="0.25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 x14ac:dyDescent="0.2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 x14ac:dyDescent="0.2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 x14ac:dyDescent="0.2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 x14ac:dyDescent="0.2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 x14ac:dyDescent="0.2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 x14ac:dyDescent="0.2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 x14ac:dyDescent="0.2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 x14ac:dyDescent="0.2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 x14ac:dyDescent="0.25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 x14ac:dyDescent="0.25">
      <c r="A30" s="41" t="s">
        <v>20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s="8" customFormat="1" ht="18.75" customHeight="1" x14ac:dyDescent="0.25">
      <c r="A31" s="41" t="s">
        <v>25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s="8" customForma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s="12" customFormat="1" ht="15" customHeight="1" x14ac:dyDescent="0.25">
      <c r="A33" s="38" t="s">
        <v>41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</sheetData>
  <mergeCells count="17"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  <mergeCell ref="A33:O33"/>
    <mergeCell ref="M17:M18"/>
    <mergeCell ref="N17:N18"/>
    <mergeCell ref="O17:O18"/>
    <mergeCell ref="A30:O30"/>
    <mergeCell ref="A31:O31"/>
    <mergeCell ref="A32:O32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zoomScaleNormal="100" workbookViewId="0">
      <selection activeCell="I17" sqref="I17:I18"/>
    </sheetView>
  </sheetViews>
  <sheetFormatPr defaultRowHeight="12.75" x14ac:dyDescent="0.25"/>
  <cols>
    <col min="1" max="1" width="3" style="36" customWidth="1"/>
    <col min="2" max="2" width="18" style="36" customWidth="1"/>
    <col min="3" max="3" width="7" style="36" customWidth="1"/>
    <col min="4" max="4" width="5.85546875" style="36" customWidth="1"/>
    <col min="5" max="5" width="11" style="32" hidden="1" customWidth="1"/>
    <col min="6" max="8" width="12.7109375" style="32" customWidth="1"/>
    <col min="9" max="9" width="10.5703125" style="32" customWidth="1"/>
    <col min="10" max="10" width="6.42578125" style="36" customWidth="1"/>
    <col min="11" max="11" width="12" style="36" customWidth="1"/>
    <col min="12" max="12" width="10.28515625" style="36" customWidth="1"/>
    <col min="13" max="13" width="9.85546875" style="36" customWidth="1"/>
    <col min="14" max="14" width="11.42578125" style="32" customWidth="1"/>
    <col min="15" max="16384" width="9.140625" style="53"/>
  </cols>
  <sheetData>
    <row r="1" spans="1:14" x14ac:dyDescent="0.25">
      <c r="N1" s="35" t="s">
        <v>44</v>
      </c>
    </row>
    <row r="2" spans="1:14" x14ac:dyDescent="0.25">
      <c r="N2" s="35" t="s">
        <v>45</v>
      </c>
    </row>
    <row r="3" spans="1:14" x14ac:dyDescent="0.25">
      <c r="N3" s="35" t="s">
        <v>53</v>
      </c>
    </row>
    <row r="4" spans="1:14" x14ac:dyDescent="0.25">
      <c r="N4" s="35" t="s">
        <v>46</v>
      </c>
    </row>
    <row r="5" spans="1:14" x14ac:dyDescent="0.25">
      <c r="N5" s="35" t="s">
        <v>47</v>
      </c>
    </row>
    <row r="6" spans="1:14" x14ac:dyDescent="0.25">
      <c r="N6" s="35" t="s">
        <v>54</v>
      </c>
    </row>
    <row r="7" spans="1:14" x14ac:dyDescent="0.25">
      <c r="N7" s="35"/>
    </row>
    <row r="8" spans="1:14" x14ac:dyDescent="0.2">
      <c r="N8" s="30" t="s">
        <v>16</v>
      </c>
    </row>
    <row r="9" spans="1:14" x14ac:dyDescent="0.2">
      <c r="N9" s="31" t="s">
        <v>22</v>
      </c>
    </row>
    <row r="10" spans="1:14" x14ac:dyDescent="0.2">
      <c r="N10" s="31" t="s">
        <v>17</v>
      </c>
    </row>
    <row r="12" spans="1:14" ht="28.9" customHeight="1" x14ac:dyDescent="0.25">
      <c r="K12" s="50" t="s">
        <v>21</v>
      </c>
      <c r="L12" s="50"/>
      <c r="N12" s="32" t="s">
        <v>18</v>
      </c>
    </row>
    <row r="14" spans="1:14" x14ac:dyDescent="0.25">
      <c r="B14" s="54" t="s">
        <v>19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6" spans="1:14" s="36" customFormat="1" ht="81" customHeight="1" x14ac:dyDescent="0.25">
      <c r="A16" s="55" t="s">
        <v>14</v>
      </c>
      <c r="B16" s="56"/>
      <c r="C16" s="57">
        <f>SUMIF(N19:N20,"&gt;0")</f>
        <v>501700</v>
      </c>
      <c r="D16" s="58"/>
      <c r="E16" s="59"/>
      <c r="F16" s="60" t="s">
        <v>55</v>
      </c>
      <c r="G16" s="60" t="s">
        <v>56</v>
      </c>
      <c r="H16" s="60" t="s">
        <v>56</v>
      </c>
      <c r="I16" s="61"/>
      <c r="J16" s="62"/>
      <c r="K16" s="62"/>
      <c r="L16" s="62"/>
      <c r="M16" s="62"/>
      <c r="N16" s="61"/>
    </row>
    <row r="17" spans="1:15" s="36" customFormat="1" ht="30" customHeight="1" x14ac:dyDescent="0.25">
      <c r="A17" s="63" t="s">
        <v>0</v>
      </c>
      <c r="B17" s="63" t="s">
        <v>1</v>
      </c>
      <c r="C17" s="63" t="s">
        <v>2</v>
      </c>
      <c r="D17" s="63"/>
      <c r="E17" s="61"/>
      <c r="F17" s="61" t="s">
        <v>49</v>
      </c>
      <c r="G17" s="61" t="s">
        <v>50</v>
      </c>
      <c r="H17" s="61" t="s">
        <v>51</v>
      </c>
      <c r="I17" s="64" t="s">
        <v>15</v>
      </c>
      <c r="J17" s="63" t="s">
        <v>11</v>
      </c>
      <c r="K17" s="63" t="s">
        <v>12</v>
      </c>
      <c r="L17" s="63" t="s">
        <v>13</v>
      </c>
      <c r="M17" s="63" t="s">
        <v>9</v>
      </c>
      <c r="N17" s="65" t="s">
        <v>10</v>
      </c>
    </row>
    <row r="18" spans="1:15" s="36" customFormat="1" ht="25.5" x14ac:dyDescent="0.25">
      <c r="A18" s="63"/>
      <c r="B18" s="63"/>
      <c r="C18" s="62" t="s">
        <v>3</v>
      </c>
      <c r="D18" s="62" t="s">
        <v>4</v>
      </c>
      <c r="E18" s="61"/>
      <c r="F18" s="61" t="s">
        <v>6</v>
      </c>
      <c r="G18" s="61" t="s">
        <v>6</v>
      </c>
      <c r="H18" s="61" t="s">
        <v>6</v>
      </c>
      <c r="I18" s="66"/>
      <c r="J18" s="63"/>
      <c r="K18" s="63"/>
      <c r="L18" s="63"/>
      <c r="M18" s="63"/>
      <c r="N18" s="65"/>
    </row>
    <row r="19" spans="1:15" s="36" customFormat="1" ht="51" x14ac:dyDescent="0.25">
      <c r="A19" s="62">
        <v>1</v>
      </c>
      <c r="B19" s="67" t="s">
        <v>58</v>
      </c>
      <c r="C19" s="62" t="s">
        <v>42</v>
      </c>
      <c r="D19" s="62">
        <v>87</v>
      </c>
      <c r="E19" s="68"/>
      <c r="F19" s="61">
        <v>5800</v>
      </c>
      <c r="G19" s="61">
        <v>5500</v>
      </c>
      <c r="H19" s="61">
        <v>6000</v>
      </c>
      <c r="I19" s="61">
        <f>AVERAGE(E19:H19)</f>
        <v>5766.666666666667</v>
      </c>
      <c r="J19" s="62">
        <v>3</v>
      </c>
      <c r="K19" s="62">
        <f>STDEV(E19:H19)</f>
        <v>251.6611478423583</v>
      </c>
      <c r="L19" s="62">
        <f t="shared" ref="L19:L20" si="0">K19/I19*100</f>
        <v>4.3640661475553459</v>
      </c>
      <c r="M19" s="62" t="str">
        <f t="shared" ref="M19" si="1">IF(L19&lt;33,"ОДНОРОДНЫЕ","НЕОДНОРОДНЫЕ")</f>
        <v>ОДНОРОДНЫЕ</v>
      </c>
      <c r="N19" s="61">
        <f>D19*I19</f>
        <v>501700</v>
      </c>
    </row>
    <row r="20" spans="1:15" s="36" customFormat="1" ht="29.25" hidden="1" customHeight="1" x14ac:dyDescent="0.25">
      <c r="A20" s="62"/>
      <c r="B20" s="69"/>
      <c r="C20" s="23"/>
      <c r="D20" s="33"/>
      <c r="E20" s="70"/>
      <c r="F20" s="60"/>
      <c r="G20" s="60"/>
      <c r="H20" s="60"/>
      <c r="I20" s="61" t="e">
        <f t="shared" ref="I20:I22" si="2">AVERAGE(E20:H20)</f>
        <v>#DIV/0!</v>
      </c>
      <c r="J20" s="62">
        <v>4</v>
      </c>
      <c r="K20" s="62" t="e">
        <f t="shared" ref="K20:K22" si="3">STDEV(E20:H20)</f>
        <v>#DIV/0!</v>
      </c>
      <c r="L20" s="62" t="e">
        <f t="shared" ref="L20:L22" si="4">K20/I20*100</f>
        <v>#DIV/0!</v>
      </c>
      <c r="M20" s="62" t="e">
        <f t="shared" ref="M20" si="5">IF(L20&lt;33,"ОДНОРОДНЫЕ","НЕОДНОРОДНЫЕ")</f>
        <v>#DIV/0!</v>
      </c>
      <c r="N20" s="61" t="e">
        <f>D20*I20</f>
        <v>#DIV/0!</v>
      </c>
    </row>
    <row r="21" spans="1:15" hidden="1" x14ac:dyDescent="0.25">
      <c r="E21" s="71"/>
      <c r="F21" s="71"/>
      <c r="G21" s="71"/>
      <c r="H21" s="71"/>
      <c r="I21" s="61" t="e">
        <f t="shared" si="2"/>
        <v>#DIV/0!</v>
      </c>
      <c r="J21" s="62">
        <v>5</v>
      </c>
      <c r="K21" s="62" t="e">
        <f t="shared" si="3"/>
        <v>#DIV/0!</v>
      </c>
      <c r="L21" s="62" t="e">
        <f t="shared" si="4"/>
        <v>#DIV/0!</v>
      </c>
    </row>
    <row r="22" spans="1:15" x14ac:dyDescent="0.25">
      <c r="A22" s="63" t="s">
        <v>52</v>
      </c>
      <c r="B22" s="63"/>
      <c r="C22" s="63"/>
      <c r="D22" s="63"/>
      <c r="E22" s="72"/>
      <c r="F22" s="72">
        <f>F19*D19</f>
        <v>504600</v>
      </c>
      <c r="G22" s="72">
        <f>G19*D19</f>
        <v>478500</v>
      </c>
      <c r="H22" s="72">
        <f>H19*D19</f>
        <v>522000</v>
      </c>
      <c r="I22" s="61">
        <v>5766.67</v>
      </c>
      <c r="J22" s="62">
        <v>6</v>
      </c>
      <c r="K22" s="62">
        <v>251.66114780000001</v>
      </c>
      <c r="L22" s="62">
        <v>4.364066148</v>
      </c>
      <c r="M22" s="62"/>
      <c r="N22" s="61">
        <v>501700</v>
      </c>
    </row>
    <row r="23" spans="1:15" s="73" customFormat="1" ht="23.2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5" ht="27" customHeight="1" x14ac:dyDescent="0.2">
      <c r="A24" s="52" t="s">
        <v>48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5" ht="15" customHeight="1" x14ac:dyDescent="0.25">
      <c r="A25" s="52" t="s">
        <v>25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5" ht="15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 t="s">
        <v>43</v>
      </c>
    </row>
    <row r="28" spans="1:15" ht="12.75" customHeight="1" x14ac:dyDescent="0.25">
      <c r="A28" s="51" t="s">
        <v>57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5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</sheetData>
  <mergeCells count="17">
    <mergeCell ref="A22:D22"/>
    <mergeCell ref="A28:N29"/>
    <mergeCell ref="L17:L18"/>
    <mergeCell ref="M17:M18"/>
    <mergeCell ref="N17:N18"/>
    <mergeCell ref="A24:N24"/>
    <mergeCell ref="A25:N26"/>
    <mergeCell ref="K12:L12"/>
    <mergeCell ref="B14:M14"/>
    <mergeCell ref="A16:B16"/>
    <mergeCell ref="C16:D16"/>
    <mergeCell ref="A17:A18"/>
    <mergeCell ref="B17:B18"/>
    <mergeCell ref="C17:D17"/>
    <mergeCell ref="I17:I18"/>
    <mergeCell ref="J17:J18"/>
    <mergeCell ref="K17:K18"/>
  </mergeCells>
  <conditionalFormatting sqref="M19:M20">
    <cfRule type="containsText" dxfId="5" priority="4" operator="containsText" text="НЕ">
      <formula>NOT(ISERROR(SEARCH("НЕ",M19)))</formula>
    </cfRule>
    <cfRule type="containsText" dxfId="4" priority="5" operator="containsText" text="ОДНОРОДНЫЕ">
      <formula>NOT(ISERROR(SEARCH("ОДНОРОДНЫЕ",M19)))</formula>
    </cfRule>
    <cfRule type="containsText" dxfId="3" priority="6" operator="containsText" text="НЕОДНОРОДНЫЕ">
      <formula>NOT(ISERROR(SEARCH("НЕОДНОРОДНЫЕ",M19)))</formula>
    </cfRule>
  </conditionalFormatting>
  <conditionalFormatting sqref="M19:M20">
    <cfRule type="containsText" dxfId="2" priority="1" operator="containsText" text="НЕОДНОРОДНЫЕ">
      <formula>NOT(ISERROR(SEARCH("НЕОДНОРОДНЫЕ",M19)))</formula>
    </cfRule>
    <cfRule type="containsText" dxfId="1" priority="2" operator="containsText" text="ОДНОРОДНЫЕ">
      <formula>NOT(ISERROR(SEARCH("ОДНОРОДНЫЕ",M19)))</formula>
    </cfRule>
    <cfRule type="containsText" dxfId="0" priority="3" operator="containsText" text="НЕОДНОРОДНЫЕ">
      <formula>NOT(ISERROR(SEARCH("НЕОДНОРОДНЫЕ",M19)))</formula>
    </cfRule>
  </conditionalFormatting>
  <pageMargins left="0.17" right="0.19" top="0.17" bottom="0.16" header="0.17" footer="0.1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метмебель</vt:lpstr>
      <vt:lpstr>метмебель!Область_печати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2022-08-23T03:54:23Z</dcterms:modified>
</cp:coreProperties>
</file>