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O23" i="1"/>
  <c r="J22" i="1" l="1"/>
  <c r="J21" i="1" l="1"/>
  <c r="O21" i="1" s="1"/>
  <c r="K21" i="1"/>
  <c r="L21" i="1"/>
  <c r="M21" i="1" l="1"/>
  <c r="N21" i="1" s="1"/>
  <c r="K22" i="1"/>
  <c r="L22" i="1"/>
  <c r="K20" i="1"/>
  <c r="L20" i="1"/>
  <c r="J20" i="1"/>
  <c r="C17" i="1" l="1"/>
  <c r="M22" i="1"/>
  <c r="N22" i="1" s="1"/>
  <c r="O22" i="1"/>
  <c r="M20" i="1"/>
  <c r="N20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<sst xmlns="http://schemas.openxmlformats.org/spreadsheetml/2006/main" count="47" uniqueCount="41">
  <si>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</si>
  <si>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</si>
  <si>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</si>
  <si>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</si>
  <si>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</si>
  <si>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</si>
  <si>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</si>
  <si>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</si>
  <si>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</si>
  <si>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</si>
  <si>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</si>
  <si>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</si>
  <si>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</si>
  <si>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</si>
  <si>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</si>
  <si>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</si>
  <si>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</si>
  <si>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</si>
  <si>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</si>
  <si>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</si>
  <si>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</si>
  <si>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</si>
  <si>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</si>
  <si>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</si>
  <si>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</si>
  <si>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</si>
  <si>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</si>
  <si>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</si>
  <si>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</si>
  <si>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</si>
  <si>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</si>
  <si>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вх.1291 от 25.07.2022</t>
  </si>
  <si>
    <t>КП вх.б/н от 26.07.2022</t>
  </si>
  <si>
    <t>№ 145-22</t>
  </si>
  <si>
    <t>Лампа бактерицидная для рециркуляторов на 15 Вт</t>
  </si>
  <si>
    <t>Лампа бактерицидная для рециркуляторов на 16 Вт</t>
  </si>
  <si>
    <t>Лампа бактерицидная для рециркуляторов на 30 Вт</t>
  </si>
  <si>
    <t>шт</t>
  </si>
  <si>
    <t>КП вх.вх.б/н от 26.07.2022</t>
  </si>
  <si>
    <t>Исходя из имеющегося у Заказчика объёма финансового обеспечения для осуществления закупки НМЦД устанавливается в размере 375 150 (триста семьдесят пять тысяч сто пятьдесят) рублей 00 копеек.</t>
  </si>
  <si>
    <t>на поставку бактерицидных ламп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</si>
</sst>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Normal="100" workbookViewId="0">
      <selection activeCell="S19" sqref="S19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5"/>
      <c r="B1" s="16"/>
      <c r="C1" s="16"/>
      <c r="D1" s="16"/>
      <c r="E1" s="17"/>
      <c r="F1" s="17"/>
      <c r="G1" s="17"/>
      <c r="H1" s="17"/>
      <c r="I1" s="17"/>
      <c r="J1" s="17"/>
      <c r="K1" s="18"/>
      <c r="L1" s="15"/>
      <c r="M1" s="15"/>
      <c r="N1" s="15"/>
      <c r="O1" s="13" t="s">
        <v>27</v>
      </c>
    </row>
    <row r="2" spans="1:15" ht="14.45" customHeight="1" x14ac:dyDescent="0.25">
      <c r="A2" s="15"/>
      <c r="B2" s="16"/>
      <c r="C2" s="16"/>
      <c r="D2" s="16"/>
      <c r="E2" s="17"/>
      <c r="F2" s="17"/>
      <c r="G2" s="17"/>
      <c r="H2" s="17"/>
      <c r="I2" s="17"/>
      <c r="J2" s="17"/>
      <c r="K2" s="18"/>
      <c r="L2" s="15"/>
      <c r="M2" s="15"/>
      <c r="N2" s="15"/>
      <c r="O2" s="13" t="s">
        <v>28</v>
      </c>
    </row>
    <row r="3" spans="1:15" ht="14.45" customHeight="1" x14ac:dyDescent="0.25">
      <c r="A3" s="15"/>
      <c r="B3" s="16"/>
      <c r="C3" s="16"/>
      <c r="D3" s="16"/>
      <c r="E3" s="17"/>
      <c r="F3" s="17"/>
      <c r="G3" s="17"/>
      <c r="H3" s="17"/>
      <c r="I3" s="17"/>
      <c r="J3" s="17"/>
      <c r="K3" s="18"/>
      <c r="L3" s="15"/>
      <c r="M3" s="15"/>
      <c r="N3" s="15"/>
      <c r="O3" s="13" t="s">
        <v>40</v>
      </c>
    </row>
    <row r="4" spans="1:15" ht="14.45" customHeight="1" x14ac:dyDescent="0.25">
      <c r="A4" s="15"/>
      <c r="B4" s="16"/>
      <c r="C4" s="16"/>
      <c r="D4" s="16"/>
      <c r="E4" s="17"/>
      <c r="F4" s="17"/>
      <c r="G4" s="17"/>
      <c r="H4" s="17"/>
      <c r="I4" s="17"/>
      <c r="J4" s="17"/>
      <c r="K4" s="18"/>
      <c r="L4" s="15"/>
      <c r="M4" s="15"/>
      <c r="N4" s="15"/>
      <c r="O4" s="13" t="s">
        <v>29</v>
      </c>
    </row>
    <row r="5" spans="1:15" s="7" customFormat="1" ht="14.45" customHeight="1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6"/>
      <c r="L5" s="16"/>
      <c r="M5" s="16"/>
      <c r="N5" s="16"/>
      <c r="O5" s="13" t="s">
        <v>30</v>
      </c>
    </row>
    <row r="6" spans="1:15" s="7" customFormat="1" ht="14.45" customHeight="1" x14ac:dyDescent="0.25">
      <c r="A6" s="16"/>
      <c r="B6" s="16"/>
      <c r="C6" s="16"/>
      <c r="D6" s="16"/>
      <c r="E6" s="17"/>
      <c r="F6" s="17"/>
      <c r="G6" s="17"/>
      <c r="H6" s="17"/>
      <c r="I6" s="17"/>
      <c r="J6" s="17"/>
      <c r="K6" s="16"/>
      <c r="L6" s="16"/>
      <c r="M6" s="16"/>
      <c r="N6" s="16"/>
      <c r="O6" s="13" t="s">
        <v>33</v>
      </c>
    </row>
    <row r="7" spans="1:15" s="7" customFormat="1" x14ac:dyDescent="0.25">
      <c r="A7" s="16"/>
      <c r="B7" s="16"/>
      <c r="C7" s="16"/>
      <c r="D7" s="16"/>
      <c r="E7" s="17"/>
      <c r="F7" s="17"/>
      <c r="G7" s="17"/>
      <c r="H7" s="17"/>
      <c r="I7" s="17"/>
      <c r="J7" s="17"/>
      <c r="K7" s="16"/>
      <c r="L7" s="16"/>
      <c r="M7" s="16"/>
      <c r="N7" s="16"/>
      <c r="O7" s="17"/>
    </row>
    <row r="8" spans="1:15" s="10" customFormat="1" x14ac:dyDescent="0.2">
      <c r="A8" s="16"/>
      <c r="B8" s="16"/>
      <c r="C8" s="16"/>
      <c r="D8" s="16"/>
      <c r="E8" s="17"/>
      <c r="F8" s="17"/>
      <c r="G8" s="17"/>
      <c r="H8" s="17"/>
      <c r="I8" s="17"/>
      <c r="J8" s="17"/>
      <c r="K8" s="16"/>
      <c r="L8" s="16"/>
      <c r="M8" s="16"/>
      <c r="N8" s="16"/>
      <c r="O8" s="19" t="s">
        <v>18</v>
      </c>
    </row>
    <row r="9" spans="1:15" s="10" customFormat="1" x14ac:dyDescent="0.2">
      <c r="A9" s="16"/>
      <c r="B9" s="16"/>
      <c r="C9" s="16"/>
      <c r="D9" s="16"/>
      <c r="E9" s="17"/>
      <c r="F9" s="17"/>
      <c r="G9" s="17"/>
      <c r="H9" s="17"/>
      <c r="I9" s="17"/>
      <c r="J9" s="17"/>
      <c r="K9" s="16"/>
      <c r="L9" s="16"/>
      <c r="M9" s="16"/>
      <c r="N9" s="16"/>
      <c r="O9" s="20" t="s">
        <v>19</v>
      </c>
    </row>
    <row r="10" spans="1:15" s="10" customFormat="1" x14ac:dyDescent="0.2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6"/>
      <c r="L10" s="16"/>
      <c r="M10" s="16"/>
      <c r="N10" s="16"/>
      <c r="O10" s="20" t="s">
        <v>20</v>
      </c>
    </row>
    <row r="11" spans="1:15" s="10" customFormat="1" x14ac:dyDescent="0.25">
      <c r="A11" s="16"/>
      <c r="B11" s="16"/>
      <c r="C11" s="16"/>
      <c r="D11" s="16"/>
      <c r="E11" s="17"/>
      <c r="F11" s="17"/>
      <c r="G11" s="17"/>
      <c r="H11" s="17"/>
      <c r="I11" s="17"/>
      <c r="J11" s="17"/>
      <c r="K11" s="16"/>
      <c r="L11" s="16"/>
      <c r="M11" s="16"/>
      <c r="N11" s="16"/>
      <c r="O11" s="17"/>
    </row>
    <row r="12" spans="1:15" s="10" customFormat="1" ht="28.9" customHeight="1" x14ac:dyDescent="0.25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6"/>
      <c r="L12" s="47" t="s">
        <v>21</v>
      </c>
      <c r="M12" s="47"/>
      <c r="N12" s="16"/>
      <c r="O12" s="17" t="s">
        <v>22</v>
      </c>
    </row>
    <row r="13" spans="1:15" x14ac:dyDescent="0.25">
      <c r="A13" s="16"/>
      <c r="B13" s="16"/>
      <c r="C13" s="16"/>
      <c r="D13" s="16"/>
      <c r="E13" s="17"/>
      <c r="F13" s="17"/>
      <c r="G13" s="17"/>
      <c r="H13" s="17"/>
      <c r="I13" s="17"/>
      <c r="J13" s="17"/>
      <c r="K13" s="16"/>
      <c r="L13" s="16"/>
      <c r="M13" s="16"/>
      <c r="N13" s="16"/>
      <c r="O13" s="17"/>
    </row>
    <row r="14" spans="1:15" x14ac:dyDescent="0.25">
      <c r="A14" s="16"/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17"/>
    </row>
    <row r="15" spans="1:15" hidden="1" x14ac:dyDescent="0.25">
      <c r="A15" s="16"/>
      <c r="B15" s="16"/>
      <c r="C15" s="16"/>
      <c r="D15" s="16"/>
      <c r="E15" s="17"/>
      <c r="F15" s="17"/>
      <c r="G15" s="17"/>
      <c r="H15" s="17"/>
      <c r="I15" s="17"/>
      <c r="J15" s="17"/>
      <c r="K15" s="16"/>
      <c r="L15" s="16"/>
      <c r="M15" s="16"/>
      <c r="N15" s="16"/>
      <c r="O15" s="17"/>
    </row>
    <row r="16" spans="1:15" s="7" customFormat="1" x14ac:dyDescent="0.25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6"/>
      <c r="L16" s="16"/>
      <c r="M16" s="16"/>
      <c r="N16" s="16"/>
      <c r="O16" s="17"/>
    </row>
    <row r="17" spans="1:19" s="6" customFormat="1" ht="41.45" customHeight="1" x14ac:dyDescent="0.25">
      <c r="A17" s="51" t="s">
        <v>16</v>
      </c>
      <c r="B17" s="52"/>
      <c r="C17" s="53">
        <f>SUMIF(O20:O21,"&gt;0")</f>
        <v>186256.66666666666</v>
      </c>
      <c r="D17" s="54"/>
      <c r="E17" s="21" t="s">
        <v>38</v>
      </c>
      <c r="F17" s="39" t="s">
        <v>31</v>
      </c>
      <c r="G17" s="39" t="s">
        <v>32</v>
      </c>
      <c r="H17" s="21"/>
      <c r="I17" s="21"/>
      <c r="J17" s="21"/>
      <c r="K17" s="22"/>
      <c r="L17" s="22"/>
      <c r="M17" s="12"/>
      <c r="N17" s="12"/>
      <c r="O17" s="23"/>
    </row>
    <row r="18" spans="1:19" s="9" customFormat="1" ht="30" customHeight="1" x14ac:dyDescent="0.25">
      <c r="A18" s="45" t="s">
        <v>0</v>
      </c>
      <c r="B18" s="45" t="s">
        <v>1</v>
      </c>
      <c r="C18" s="45" t="s">
        <v>2</v>
      </c>
      <c r="D18" s="45"/>
      <c r="E18" s="21" t="s">
        <v>5</v>
      </c>
      <c r="F18" s="21" t="s">
        <v>7</v>
      </c>
      <c r="G18" s="21" t="s">
        <v>8</v>
      </c>
      <c r="H18" s="21" t="s">
        <v>9</v>
      </c>
      <c r="I18" s="21" t="s">
        <v>10</v>
      </c>
      <c r="J18" s="55" t="s">
        <v>17</v>
      </c>
      <c r="K18" s="45" t="s">
        <v>13</v>
      </c>
      <c r="L18" s="45" t="s">
        <v>14</v>
      </c>
      <c r="M18" s="45" t="s">
        <v>15</v>
      </c>
      <c r="N18" s="45" t="s">
        <v>11</v>
      </c>
      <c r="O18" s="50" t="s">
        <v>12</v>
      </c>
    </row>
    <row r="19" spans="1:19" s="9" customFormat="1" ht="25.5" x14ac:dyDescent="0.25">
      <c r="A19" s="57"/>
      <c r="B19" s="57"/>
      <c r="C19" s="25" t="s">
        <v>3</v>
      </c>
      <c r="D19" s="25" t="s">
        <v>4</v>
      </c>
      <c r="E19" s="26" t="s">
        <v>6</v>
      </c>
      <c r="F19" s="26" t="s">
        <v>6</v>
      </c>
      <c r="G19" s="26" t="s">
        <v>6</v>
      </c>
      <c r="H19" s="21" t="s">
        <v>6</v>
      </c>
      <c r="I19" s="21" t="s">
        <v>6</v>
      </c>
      <c r="J19" s="56"/>
      <c r="K19" s="45"/>
      <c r="L19" s="45"/>
      <c r="M19" s="45"/>
      <c r="N19" s="45"/>
      <c r="O19" s="50"/>
    </row>
    <row r="20" spans="1:19" s="4" customFormat="1" ht="25.5" x14ac:dyDescent="0.25">
      <c r="A20" s="32">
        <v>1</v>
      </c>
      <c r="B20" s="42" t="s">
        <v>34</v>
      </c>
      <c r="C20" s="12" t="s">
        <v>37</v>
      </c>
      <c r="D20" s="12">
        <v>310</v>
      </c>
      <c r="E20" s="28">
        <v>540</v>
      </c>
      <c r="F20" s="24">
        <v>515</v>
      </c>
      <c r="G20" s="24">
        <v>492</v>
      </c>
      <c r="H20" s="21"/>
      <c r="I20" s="21"/>
      <c r="J20" s="21">
        <f>AVERAGE(E20,F20,G20,H20,I20)</f>
        <v>515.66666666666663</v>
      </c>
      <c r="K20" s="22">
        <f>COUNT(E20:I20)</f>
        <v>3</v>
      </c>
      <c r="L20" s="12">
        <f>STDEV(E20,F20,G20,H20,I20)</f>
        <v>24.006943440041116</v>
      </c>
      <c r="M20" s="12">
        <f>L20/J20*100</f>
        <v>4.6555158577972433</v>
      </c>
      <c r="N20" s="12" t="str">
        <f>IF(M20&lt;33,"ОДНОРОДНЫЕ","НЕОДНОРОДНЫЕ")</f>
        <v>ОДНОРОДНЫЕ</v>
      </c>
      <c r="O20" s="29">
        <f>D20*J20</f>
        <v>159856.66666666666</v>
      </c>
    </row>
    <row r="21" spans="1:19" s="6" customFormat="1" ht="25.5" x14ac:dyDescent="0.25">
      <c r="A21" s="32">
        <v>2</v>
      </c>
      <c r="B21" s="42" t="s">
        <v>35</v>
      </c>
      <c r="C21" s="12" t="s">
        <v>37</v>
      </c>
      <c r="D21" s="12">
        <v>80</v>
      </c>
      <c r="E21" s="28">
        <v>342</v>
      </c>
      <c r="F21" s="43">
        <v>330</v>
      </c>
      <c r="G21" s="43">
        <v>318</v>
      </c>
      <c r="H21" s="21"/>
      <c r="I21" s="21"/>
      <c r="J21" s="39">
        <f>AVERAGE(E21,F21,G21,H21,I21)</f>
        <v>330</v>
      </c>
      <c r="K21" s="22">
        <f>COUNT(E21:I21)</f>
        <v>3</v>
      </c>
      <c r="L21" s="12">
        <f>STDEV(E21,F21,G21,H21,I21)</f>
        <v>12</v>
      </c>
      <c r="M21" s="12">
        <f>L21/J21*100</f>
        <v>3.6363636363636362</v>
      </c>
      <c r="N21" s="12" t="str">
        <f>IF(M21&lt;33,"ОДНОРОДНЫЕ","НЕОДНОРОДНЫЕ")</f>
        <v>ОДНОРОДНЫЕ</v>
      </c>
      <c r="O21" s="23">
        <f>D21*J21</f>
        <v>26400</v>
      </c>
      <c r="Q21" s="4"/>
      <c r="R21" s="4"/>
      <c r="S21" s="4"/>
    </row>
    <row r="22" spans="1:19" s="5" customFormat="1" ht="25.5" x14ac:dyDescent="0.25">
      <c r="A22" s="27">
        <v>3</v>
      </c>
      <c r="B22" s="41" t="s">
        <v>36</v>
      </c>
      <c r="C22" s="12" t="s">
        <v>37</v>
      </c>
      <c r="D22" s="14">
        <v>313</v>
      </c>
      <c r="E22" s="40">
        <v>672</v>
      </c>
      <c r="F22" s="24">
        <v>660</v>
      </c>
      <c r="G22" s="24">
        <v>630</v>
      </c>
      <c r="H22" s="30"/>
      <c r="I22" s="30"/>
      <c r="J22" s="44">
        <f>AVERAGE(E22,F22,G22,H22,I22)</f>
        <v>654</v>
      </c>
      <c r="K22" s="31">
        <f t="shared" ref="K22" si="0">COUNT(E22:I22)</f>
        <v>3</v>
      </c>
      <c r="L22" s="27">
        <f t="shared" ref="L22" si="1">STDEV(E22,F22,G22,H22,I22)</f>
        <v>21.633307652783937</v>
      </c>
      <c r="M22" s="27">
        <f t="shared" ref="M22" si="2">L22/J22*100</f>
        <v>3.3078452068476967</v>
      </c>
      <c r="N22" s="27" t="str">
        <f t="shared" ref="N22" si="3">IF(M22&lt;33,"ОДНОРОДНЫЕ","НЕОДНОРОДНЫЕ")</f>
        <v>ОДНОРОДНЫЕ</v>
      </c>
      <c r="O22" s="29">
        <f t="shared" ref="O22" si="4">D22*J22</f>
        <v>204702</v>
      </c>
      <c r="Q22" s="4"/>
      <c r="R22" s="4"/>
      <c r="S22" s="4"/>
    </row>
    <row r="23" spans="1:19" s="5" customFormat="1" ht="12.75" x14ac:dyDescent="0.25">
      <c r="A23" s="32"/>
      <c r="B23" s="36" t="s">
        <v>26</v>
      </c>
      <c r="C23" s="37"/>
      <c r="D23" s="35"/>
      <c r="E23" s="33">
        <v>405096</v>
      </c>
      <c r="F23" s="34">
        <v>392630</v>
      </c>
      <c r="G23" s="30">
        <v>375150</v>
      </c>
      <c r="H23" s="30"/>
      <c r="I23" s="30"/>
      <c r="J23" s="30"/>
      <c r="K23" s="31"/>
      <c r="L23" s="27"/>
      <c r="M23" s="27"/>
      <c r="N23" s="37"/>
      <c r="O23" s="29">
        <f>SUM(O20:O22)</f>
        <v>390958.66666666663</v>
      </c>
    </row>
    <row r="24" spans="1:19" x14ac:dyDescent="0.25">
      <c r="A24" s="15"/>
      <c r="B24" s="16"/>
      <c r="C24" s="16"/>
      <c r="D24" s="16"/>
      <c r="E24" s="17"/>
      <c r="F24" s="17"/>
      <c r="G24" s="17"/>
      <c r="H24" s="17"/>
      <c r="I24" s="17"/>
      <c r="J24" s="17"/>
      <c r="K24" s="18"/>
      <c r="L24" s="15"/>
      <c r="M24" s="15"/>
      <c r="N24" s="15"/>
      <c r="O24" s="38"/>
    </row>
    <row r="25" spans="1:19" s="11" customFormat="1" ht="33.6" customHeight="1" x14ac:dyDescent="0.25">
      <c r="A25" s="48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9" s="11" customFormat="1" ht="33.6" customHeight="1" x14ac:dyDescent="0.25">
      <c r="A26" s="48" t="s">
        <v>25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9" s="10" customForma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9" s="11" customFormat="1" ht="33.6" customHeight="1" x14ac:dyDescent="0.25">
      <c r="A28" s="46" t="s">
        <v>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17">
    <mergeCell ref="B18:B19"/>
    <mergeCell ref="C18:D18"/>
    <mergeCell ref="A28:O28"/>
    <mergeCell ref="L12:M12"/>
    <mergeCell ref="B14:N14"/>
    <mergeCell ref="A25:O25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1:N22">
    <cfRule type="containsText" dxfId="11" priority="148" operator="containsText" text="НЕ">
      <formula>NOT(ISERROR(SEARCH("НЕ",N21)))</formula>
    </cfRule>
    <cfRule type="containsText" dxfId="10" priority="149" operator="containsText" text="ОДНОРОДНЫЕ">
      <formula>NOT(ISERROR(SEARCH("ОДНОРОДНЫЕ",N21)))</formula>
    </cfRule>
    <cfRule type="containsText" dxfId="9" priority="150" operator="containsText" text="НЕОДНОРОДНЫЕ">
      <formula>NOT(ISERROR(SEARCH("НЕОДНОРОДНЫЕ",N21)))</formula>
    </cfRule>
  </conditionalFormatting>
  <conditionalFormatting sqref="N20:N22">
    <cfRule type="containsText" dxfId="8" priority="145" operator="containsText" text="НЕОДНОРОДНЫЕ">
      <formula>NOT(ISERROR(SEARCH("НЕОДНОРОДНЫЕ",N20)))</formula>
    </cfRule>
    <cfRule type="containsText" dxfId="7" priority="146" operator="containsText" text="ОДНОРОДНЫЕ">
      <formula>NOT(ISERROR(SEARCH("ОДНОРОДНЫЕ",N20)))</formula>
    </cfRule>
    <cfRule type="containsText" dxfId="6" priority="147" operator="containsText" text="НЕОДНОРОДНЫЕ">
      <formula>NOT(ISERROR(SEARCH("НЕОДНОРОДНЫЕ",N20)))</formula>
    </cfRule>
  </conditionalFormatting>
  <conditionalFormatting sqref="N23">
    <cfRule type="containsText" dxfId="5" priority="94" operator="containsText" text="НЕ">
      <formula>NOT(ISERROR(SEARCH("НЕ",N23)))</formula>
    </cfRule>
    <cfRule type="containsText" dxfId="4" priority="95" operator="containsText" text="ОДНОРОДНЫЕ">
      <formula>NOT(ISERROR(SEARCH("ОДНОРОДНЫЕ",N23)))</formula>
    </cfRule>
    <cfRule type="containsText" dxfId="3" priority="96" operator="containsText" text="НЕОДНОРОДНЫЕ">
      <formula>NOT(ISERROR(SEARCH("НЕОДНОРОДНЫЕ",N23)))</formula>
    </cfRule>
  </conditionalFormatting>
  <conditionalFormatting sqref="N23">
    <cfRule type="containsText" dxfId="2" priority="91" operator="containsText" text="НЕОДНОРОДНЫЕ">
      <formula>NOT(ISERROR(SEARCH("НЕОДНОРОДНЫЕ",N23)))</formula>
    </cfRule>
    <cfRule type="containsText" dxfId="1" priority="92" operator="containsText" text="ОДНОРОДНЫЕ">
      <formula>NOT(ISERROR(SEARCH("ОДНОРОДНЫЕ",N23)))</formula>
    </cfRule>
    <cfRule type="containsText" dxfId="0" priority="93" operator="containsText" text="НЕОДНОРОДНЫЕ">
      <formula>NOT(ISERROR(SEARCH("НЕОДНОРОДНЫЕ",N23)))</formula>
    </cfRule>
  </conditionalFormatting>
  <pageMargins left="0.32" right="0.19685039370078741" top="0.32" bottom="0.23" header="0.31496062992125984" footer="0.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2022-08-18T07:02:18Z</dcterms:modified>
</cp:coreProperties>
</file>