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3" i="1" l="1"/>
  <c r="L30" i="1"/>
  <c r="K30" i="1"/>
  <c r="J30" i="1"/>
  <c r="O30" i="1" s="1"/>
  <c r="L29" i="1"/>
  <c r="K29" i="1"/>
  <c r="J29" i="1"/>
  <c r="O29" i="1" s="1"/>
  <c r="L21" i="1"/>
  <c r="K21" i="1"/>
  <c r="J21" i="1"/>
  <c r="O21" i="1" s="1"/>
  <c r="L25" i="1"/>
  <c r="K25" i="1"/>
  <c r="J25" i="1"/>
  <c r="O25" i="1" s="1"/>
  <c r="L24" i="1"/>
  <c r="K24" i="1"/>
  <c r="J24" i="1"/>
  <c r="O24" i="1" s="1"/>
  <c r="J28" i="1"/>
  <c r="O28" i="1" s="1"/>
  <c r="K28" i="1"/>
  <c r="L28" i="1"/>
  <c r="J31" i="1"/>
  <c r="O31" i="1" s="1"/>
  <c r="K31" i="1"/>
  <c r="L31" i="1"/>
  <c r="J32" i="1"/>
  <c r="O32" i="1" s="1"/>
  <c r="K32" i="1"/>
  <c r="L32" i="1"/>
  <c r="L23" i="1"/>
  <c r="K23" i="1"/>
  <c r="J23" i="1"/>
  <c r="O23" i="1" s="1"/>
  <c r="M30" i="1" l="1"/>
  <c r="N30" i="1" s="1"/>
  <c r="M29" i="1"/>
  <c r="N29" i="1" s="1"/>
  <c r="M21" i="1"/>
  <c r="N21" i="1" s="1"/>
  <c r="M24" i="1"/>
  <c r="N24" i="1" s="1"/>
  <c r="M25" i="1"/>
  <c r="N25" i="1" s="1"/>
  <c r="M32" i="1"/>
  <c r="N32" i="1" s="1"/>
  <c r="M28" i="1"/>
  <c r="N28" i="1" s="1"/>
  <c r="M31" i="1"/>
  <c r="N31" i="1" s="1"/>
  <c r="M23" i="1"/>
  <c r="N23" i="1" s="1"/>
  <c r="J26" i="1"/>
  <c r="O26" i="1" s="1"/>
  <c r="K26" i="1"/>
  <c r="L26" i="1"/>
  <c r="J27" i="1"/>
  <c r="O27" i="1" s="1"/>
  <c r="K27" i="1"/>
  <c r="L27" i="1"/>
  <c r="L20" i="1"/>
  <c r="K20" i="1"/>
  <c r="J20" i="1"/>
  <c r="M26" i="1" l="1"/>
  <c r="N26" i="1" s="1"/>
  <c r="M27" i="1"/>
  <c r="N27" i="1" s="1"/>
  <c r="K22" i="1"/>
  <c r="L22" i="1"/>
  <c r="J22" i="1"/>
  <c r="O22" i="1" s="1"/>
  <c r="M20" i="1"/>
  <c r="N20" i="1" s="1"/>
  <c r="O20" i="1"/>
  <c r="C17" i="1" l="1"/>
  <c r="M22" i="1"/>
  <c r="N22" i="1" s="1"/>
</calcChain>
</file>

<file path=xl/sharedStrings.xml><?xml version="1.0" encoding="utf-8"?>
<sst xmlns="http://schemas.openxmlformats.org/spreadsheetml/2006/main" count="53" uniqueCount="44">
  <si>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</si>
  <si>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</si>
  <si>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</si>
  <si>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</si>
  <si>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</si>
  <si>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</si>
  <si>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</si>
  <si>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</si>
  <si>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</si>
  <si>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</si>
  <si>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</si>
  <si>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</si>
  <si>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</si>
  <si>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</si>
  <si>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</si>
  <si>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</si>
  <si>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</si>
  <si>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</si>
  <si>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</si>
  <si>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</si>
  <si>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</si>
  <si>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</si>
  <si>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</si>
  <si>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</si>
  <si>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</si>
  <si>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пара</t>
  </si>
  <si>
    <t>перчатки стерильные смотровые латексные текстурированные неопудренные размер L</t>
  </si>
  <si>
    <t>перчатки стерильные смотровые латексные текстурированные неопудренные размер S</t>
  </si>
  <si>
    <t>перчатки стерильные смотровые латексные текстурированные неопудренные размер М</t>
  </si>
  <si>
    <t>перчатки нестерильные смотровые латексные текстурированные неопудренные размер S</t>
  </si>
  <si>
    <t>перчатки нестерильные смотровые латексные текстурированные неопудренные размер M</t>
  </si>
  <si>
    <t>перчатки нестерильные смотровые латексные текстурированные неопудренные размер L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</si>
  <si>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</si>
  <si>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</si>
  <si>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</si>
  <si>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</si>
  <si>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</si>
  <si>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</si>
  <si>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перчаток медицинских одноразовых путем запроса котировок</t>
  </si>
  <si>
    <t>№ 144-22</t>
  </si>
  <si>
    <t>Исходя из имеющегося у Заказчика объёма финансового обеспечения для осуществления закупки НМЦД устанавливается в размере 1 634 318 (один миллион шестьсот тридцать четыре тысячи триста восемнадцать) рублей.</t>
  </si>
  <si>
    <t>КП вх.2681-06/22 от 08.06.2022</t>
  </si>
  <si>
    <t>КП вх.2682-06/22 от 08.06.2022</t>
  </si>
  <si>
    <t>КП вх.2683-06/22 от 08.06.2022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</si>
</sst>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="85" zoomScaleNormal="85" zoomScalePageLayoutView="70" workbookViewId="0">
      <selection activeCell="G23" sqref="G23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23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34</v>
      </c>
    </row>
    <row r="2" spans="1:15" ht="14.45" customHeight="1" x14ac:dyDescent="0.25">
      <c r="A2" s="18"/>
      <c r="B2" s="18"/>
      <c r="C2" s="18"/>
      <c r="K2" s="18"/>
      <c r="L2" s="18"/>
      <c r="M2" s="18"/>
      <c r="N2" s="18"/>
      <c r="O2" s="39" t="s">
        <v>35</v>
      </c>
    </row>
    <row r="3" spans="1:15" ht="14.45" customHeight="1" x14ac:dyDescent="0.25">
      <c r="A3" s="18"/>
      <c r="B3" s="18"/>
      <c r="C3" s="18"/>
      <c r="K3" s="18"/>
      <c r="L3" s="18"/>
      <c r="M3" s="18"/>
      <c r="N3" s="18"/>
      <c r="O3" s="39" t="s">
        <v>38</v>
      </c>
    </row>
    <row r="4" spans="1:15" ht="14.45" customHeight="1" x14ac:dyDescent="0.25">
      <c r="A4" s="18"/>
      <c r="B4" s="18"/>
      <c r="C4" s="18"/>
      <c r="K4" s="18"/>
      <c r="L4" s="18"/>
      <c r="M4" s="18"/>
      <c r="N4" s="18"/>
      <c r="O4" s="39" t="s">
        <v>36</v>
      </c>
    </row>
    <row r="5" spans="1:15" ht="14.45" customHeight="1" x14ac:dyDescent="0.25">
      <c r="A5" s="18"/>
      <c r="B5" s="18"/>
      <c r="C5" s="18"/>
      <c r="K5" s="18"/>
      <c r="L5" s="18"/>
      <c r="M5" s="18"/>
      <c r="N5" s="18"/>
      <c r="O5" s="39" t="s">
        <v>37</v>
      </c>
    </row>
    <row r="6" spans="1:15" ht="14.45" customHeight="1" x14ac:dyDescent="0.25">
      <c r="A6" s="18"/>
      <c r="B6" s="18"/>
      <c r="C6" s="18"/>
      <c r="K6" s="18"/>
      <c r="L6" s="18"/>
      <c r="M6" s="18"/>
      <c r="N6" s="18"/>
      <c r="O6" s="39" t="s">
        <v>39</v>
      </c>
    </row>
    <row r="7" spans="1:15" s="36" customFormat="1" ht="14.45" customHeight="1" x14ac:dyDescent="0.25">
      <c r="A7" s="37"/>
      <c r="B7" s="37"/>
      <c r="C7" s="37"/>
      <c r="D7" s="37"/>
      <c r="E7" s="38"/>
      <c r="F7" s="38"/>
      <c r="G7" s="38"/>
      <c r="H7" s="38"/>
      <c r="I7" s="38"/>
      <c r="J7" s="38"/>
      <c r="K7" s="37"/>
      <c r="L7" s="37"/>
      <c r="M7" s="37"/>
      <c r="N7" s="37"/>
      <c r="O7" s="39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1" t="s">
        <v>20</v>
      </c>
      <c r="M12" s="41"/>
      <c r="N12" s="8"/>
      <c r="O12" s="4" t="s">
        <v>18</v>
      </c>
    </row>
    <row r="13" spans="1:15" ht="18" x14ac:dyDescent="0.3">
      <c r="O13" s="5"/>
    </row>
    <row r="14" spans="1:15" ht="18.75" x14ac:dyDescent="0.25">
      <c r="B14" s="42" t="s">
        <v>19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5"/>
    </row>
    <row r="15" spans="1:15" hidden="1" x14ac:dyDescent="0.25"/>
    <row r="17" spans="1:15" s="8" customFormat="1" ht="42.6" customHeight="1" x14ac:dyDescent="0.25">
      <c r="A17" s="45" t="s">
        <v>14</v>
      </c>
      <c r="B17" s="46"/>
      <c r="C17" s="47">
        <f>SUMIF(O20:O32,"&gt;0")</f>
        <v>1641024.3333333335</v>
      </c>
      <c r="D17" s="46"/>
      <c r="E17" s="15" t="s">
        <v>41</v>
      </c>
      <c r="F17" s="15" t="s">
        <v>42</v>
      </c>
      <c r="G17" s="15" t="s">
        <v>43</v>
      </c>
      <c r="H17" s="15"/>
      <c r="I17" s="15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50" t="s">
        <v>0</v>
      </c>
      <c r="B18" s="50" t="s">
        <v>1</v>
      </c>
      <c r="C18" s="50" t="s">
        <v>2</v>
      </c>
      <c r="D18" s="50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8" t="s">
        <v>15</v>
      </c>
      <c r="K18" s="50" t="s">
        <v>11</v>
      </c>
      <c r="L18" s="50" t="s">
        <v>12</v>
      </c>
      <c r="M18" s="50" t="s">
        <v>13</v>
      </c>
      <c r="N18" s="50" t="s">
        <v>9</v>
      </c>
      <c r="O18" s="44" t="s">
        <v>10</v>
      </c>
    </row>
    <row r="19" spans="1:15" s="8" customFormat="1" ht="30" x14ac:dyDescent="0.25">
      <c r="A19" s="50"/>
      <c r="B19" s="50"/>
      <c r="C19" s="7" t="s">
        <v>3</v>
      </c>
      <c r="D19" s="53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49"/>
      <c r="K19" s="50"/>
      <c r="L19" s="50"/>
      <c r="M19" s="50"/>
      <c r="N19" s="50"/>
      <c r="O19" s="44"/>
    </row>
    <row r="20" spans="1:15" s="8" customFormat="1" ht="31.15" customHeight="1" x14ac:dyDescent="0.25">
      <c r="A20" s="17">
        <v>1</v>
      </c>
      <c r="B20" s="33" t="s">
        <v>27</v>
      </c>
      <c r="C20" s="51" t="s">
        <v>25</v>
      </c>
      <c r="D20" s="55">
        <v>2400</v>
      </c>
      <c r="E20" s="52">
        <v>19.8</v>
      </c>
      <c r="F20" s="19">
        <v>20.2</v>
      </c>
      <c r="G20" s="19">
        <v>20</v>
      </c>
      <c r="H20" s="24"/>
      <c r="I20" s="16"/>
      <c r="J20" s="16">
        <f t="shared" ref="J20:J22" si="0">AVERAGE(E20:I20)</f>
        <v>20</v>
      </c>
      <c r="K20" s="17">
        <f t="shared" ref="K20:K22" si="1">COUNT(E20:I20)</f>
        <v>3</v>
      </c>
      <c r="L20" s="17">
        <f t="shared" ref="L20:L22" si="2">STDEV(E20:I20)</f>
        <v>0.19999999999999929</v>
      </c>
      <c r="M20" s="17">
        <f t="shared" ref="M20:M22" si="3">L20/J20*100</f>
        <v>0.99999999999999634</v>
      </c>
      <c r="N20" s="17" t="str">
        <f t="shared" ref="N20:N22" si="4">IF(M20&lt;33,"ОДНОРОДНЫЕ","НЕОДНОРОДНЫЕ")</f>
        <v>ОДНОРОДНЫЕ</v>
      </c>
      <c r="O20" s="16">
        <f t="shared" ref="O20:O22" si="5">D20*J20</f>
        <v>48000</v>
      </c>
    </row>
    <row r="21" spans="1:15" s="8" customFormat="1" ht="31.15" customHeight="1" x14ac:dyDescent="0.25">
      <c r="A21" s="31">
        <v>2</v>
      </c>
      <c r="B21" s="33" t="s">
        <v>28</v>
      </c>
      <c r="C21" s="51" t="s">
        <v>25</v>
      </c>
      <c r="D21" s="55">
        <v>6800</v>
      </c>
      <c r="E21" s="52">
        <v>19.8</v>
      </c>
      <c r="F21" s="35">
        <v>20.2</v>
      </c>
      <c r="G21" s="35">
        <v>20</v>
      </c>
      <c r="H21" s="32"/>
      <c r="I21" s="32"/>
      <c r="J21" s="32">
        <f t="shared" ref="J21" si="6">AVERAGE(E21:I21)</f>
        <v>20</v>
      </c>
      <c r="K21" s="31">
        <f t="shared" ref="K21" si="7">COUNT(E21:I21)</f>
        <v>3</v>
      </c>
      <c r="L21" s="31">
        <f t="shared" ref="L21" si="8">STDEV(E21:I21)</f>
        <v>0.19999999999999929</v>
      </c>
      <c r="M21" s="31">
        <f t="shared" ref="M21" si="9">L21/J21*100</f>
        <v>0.99999999999999634</v>
      </c>
      <c r="N21" s="31" t="str">
        <f t="shared" ref="N21" si="10">IF(M21&lt;33,"ОДНОРОДНЫЕ","НЕОДНОРОДНЫЕ")</f>
        <v>ОДНОРОДНЫЕ</v>
      </c>
      <c r="O21" s="32">
        <f t="shared" ref="O21" si="11">D21*J21</f>
        <v>136000</v>
      </c>
    </row>
    <row r="22" spans="1:15" s="8" customFormat="1" ht="31.15" customHeight="1" x14ac:dyDescent="0.25">
      <c r="A22" s="31">
        <v>3</v>
      </c>
      <c r="B22" s="33" t="s">
        <v>26</v>
      </c>
      <c r="C22" s="51" t="s">
        <v>25</v>
      </c>
      <c r="D22" s="55">
        <v>5800</v>
      </c>
      <c r="E22" s="52">
        <v>19.8</v>
      </c>
      <c r="F22" s="35">
        <v>20.2</v>
      </c>
      <c r="G22" s="35">
        <v>20</v>
      </c>
      <c r="H22" s="24"/>
      <c r="I22" s="16"/>
      <c r="J22" s="16">
        <f t="shared" si="0"/>
        <v>20</v>
      </c>
      <c r="K22" s="17">
        <f t="shared" si="1"/>
        <v>3</v>
      </c>
      <c r="L22" s="17">
        <f t="shared" si="2"/>
        <v>0.19999999999999929</v>
      </c>
      <c r="M22" s="17">
        <f t="shared" si="3"/>
        <v>0.99999999999999634</v>
      </c>
      <c r="N22" s="17" t="str">
        <f t="shared" si="4"/>
        <v>ОДНОРОДНЫЕ</v>
      </c>
      <c r="O22" s="16">
        <f t="shared" si="5"/>
        <v>116000</v>
      </c>
    </row>
    <row r="23" spans="1:15" s="8" customFormat="1" ht="31.15" customHeight="1" x14ac:dyDescent="0.25">
      <c r="A23" s="31">
        <v>4</v>
      </c>
      <c r="B23" s="33" t="s">
        <v>29</v>
      </c>
      <c r="C23" s="51" t="s">
        <v>25</v>
      </c>
      <c r="D23" s="55">
        <v>46000</v>
      </c>
      <c r="E23" s="52">
        <v>12.96</v>
      </c>
      <c r="F23" s="28">
        <v>13.05</v>
      </c>
      <c r="G23" s="28">
        <v>13</v>
      </c>
      <c r="H23" s="28"/>
      <c r="I23" s="28"/>
      <c r="J23" s="28">
        <f>AVERAGE(E23:I23)</f>
        <v>13.003333333333336</v>
      </c>
      <c r="K23" s="27">
        <f>COUNT(E23:I23)</f>
        <v>3</v>
      </c>
      <c r="L23" s="27">
        <f>STDEV(E23:I23)</f>
        <v>4.50924975282289E-2</v>
      </c>
      <c r="M23" s="27">
        <f>L23/J23*100</f>
        <v>0.34677644856366746</v>
      </c>
      <c r="N23" s="27" t="str">
        <f>IF(M23&lt;33,"ОДНОРОДНЫЕ","НЕОДНОРОДНЫЕ")</f>
        <v>ОДНОРОДНЫЕ</v>
      </c>
      <c r="O23" s="28">
        <f>D23*J23</f>
        <v>598153.33333333349</v>
      </c>
    </row>
    <row r="24" spans="1:15" s="8" customFormat="1" ht="31.15" customHeight="1" x14ac:dyDescent="0.25">
      <c r="A24" s="31">
        <v>5</v>
      </c>
      <c r="B24" s="33" t="s">
        <v>30</v>
      </c>
      <c r="C24" s="51" t="s">
        <v>25</v>
      </c>
      <c r="D24" s="55">
        <v>37600</v>
      </c>
      <c r="E24" s="52">
        <v>12.98</v>
      </c>
      <c r="F24" s="35">
        <v>13.05</v>
      </c>
      <c r="G24" s="35">
        <v>13</v>
      </c>
      <c r="H24" s="30"/>
      <c r="I24" s="30"/>
      <c r="J24" s="30">
        <f>AVERAGE(E24:I24)</f>
        <v>13.01</v>
      </c>
      <c r="K24" s="29">
        <f>COUNT(E24:I24)</f>
        <v>3</v>
      </c>
      <c r="L24" s="29">
        <f>STDEV(E24:I24)</f>
        <v>3.6055512754640105E-2</v>
      </c>
      <c r="M24" s="29">
        <f>L24/J24*100</f>
        <v>0.27713691586963957</v>
      </c>
      <c r="N24" s="29" t="str">
        <f>IF(M24&lt;33,"ОДНОРОДНЫЕ","НЕОДНОРОДНЫЕ")</f>
        <v>ОДНОРОДНЫЕ</v>
      </c>
      <c r="O24" s="30">
        <f>D24*J24</f>
        <v>489176</v>
      </c>
    </row>
    <row r="25" spans="1:15" s="8" customFormat="1" ht="31.15" customHeight="1" x14ac:dyDescent="0.25">
      <c r="A25" s="31">
        <v>6</v>
      </c>
      <c r="B25" s="33" t="s">
        <v>31</v>
      </c>
      <c r="C25" s="51" t="s">
        <v>25</v>
      </c>
      <c r="D25" s="55">
        <v>19500</v>
      </c>
      <c r="E25" s="52">
        <v>12.98</v>
      </c>
      <c r="F25" s="35">
        <v>13.05</v>
      </c>
      <c r="G25" s="35">
        <v>13</v>
      </c>
      <c r="H25" s="30"/>
      <c r="I25" s="30"/>
      <c r="J25" s="30">
        <f>AVERAGE(E25:I25)</f>
        <v>13.01</v>
      </c>
      <c r="K25" s="29">
        <f>COUNT(E25:I25)</f>
        <v>3</v>
      </c>
      <c r="L25" s="29">
        <f>STDEV(E25:I25)</f>
        <v>3.6055512754640105E-2</v>
      </c>
      <c r="M25" s="29">
        <f>L25/J25*100</f>
        <v>0.27713691586963957</v>
      </c>
      <c r="N25" s="29" t="str">
        <f>IF(M25&lt;33,"ОДНОРОДНЫЕ","НЕОДНОРОДНЫЕ")</f>
        <v>ОДНОРОДНЫЕ</v>
      </c>
      <c r="O25" s="30">
        <f>D25*J25</f>
        <v>253695</v>
      </c>
    </row>
    <row r="26" spans="1:15" s="8" customFormat="1" ht="31.15" hidden="1" customHeight="1" x14ac:dyDescent="0.25">
      <c r="A26" s="31"/>
      <c r="B26" s="33"/>
      <c r="C26" s="20"/>
      <c r="D26" s="54"/>
      <c r="E26" s="26"/>
      <c r="F26" s="26"/>
      <c r="G26" s="26"/>
      <c r="H26" s="26"/>
      <c r="I26" s="26"/>
      <c r="J26" s="26" t="e">
        <f t="shared" ref="J26:J31" si="12">AVERAGE(E26:I26)</f>
        <v>#DIV/0!</v>
      </c>
      <c r="K26" s="25">
        <f t="shared" ref="K26:K31" si="13">COUNT(E26:I26)</f>
        <v>0</v>
      </c>
      <c r="L26" s="25" t="e">
        <f t="shared" ref="L26:L31" si="14">STDEV(E26:I26)</f>
        <v>#DIV/0!</v>
      </c>
      <c r="M26" s="25" t="e">
        <f t="shared" ref="M26:M31" si="15">L26/J26*100</f>
        <v>#DIV/0!</v>
      </c>
      <c r="N26" s="25" t="e">
        <f t="shared" ref="N26:N31" si="16">IF(M26&lt;33,"ОДНОРОДНЫЕ","НЕОДНОРОДНЫЕ")</f>
        <v>#DIV/0!</v>
      </c>
      <c r="O26" s="26" t="e">
        <f t="shared" ref="O26:O31" si="17">D26*J26</f>
        <v>#DIV/0!</v>
      </c>
    </row>
    <row r="27" spans="1:15" s="8" customFormat="1" ht="31.15" hidden="1" customHeight="1" x14ac:dyDescent="0.25">
      <c r="A27" s="31"/>
      <c r="B27" s="33"/>
      <c r="C27" s="20"/>
      <c r="D27" s="21"/>
      <c r="E27" s="26"/>
      <c r="F27" s="26"/>
      <c r="G27" s="26"/>
      <c r="H27" s="26"/>
      <c r="I27" s="26"/>
      <c r="J27" s="26" t="e">
        <f t="shared" si="12"/>
        <v>#DIV/0!</v>
      </c>
      <c r="K27" s="25">
        <f t="shared" si="13"/>
        <v>0</v>
      </c>
      <c r="L27" s="25" t="e">
        <f t="shared" si="14"/>
        <v>#DIV/0!</v>
      </c>
      <c r="M27" s="25" t="e">
        <f t="shared" si="15"/>
        <v>#DIV/0!</v>
      </c>
      <c r="N27" s="25" t="e">
        <f t="shared" si="16"/>
        <v>#DIV/0!</v>
      </c>
      <c r="O27" s="26" t="e">
        <f t="shared" si="17"/>
        <v>#DIV/0!</v>
      </c>
    </row>
    <row r="28" spans="1:15" s="8" customFormat="1" ht="31.15" hidden="1" customHeight="1" x14ac:dyDescent="0.25">
      <c r="A28" s="31"/>
      <c r="B28" s="33"/>
      <c r="C28" s="20"/>
      <c r="D28" s="21"/>
      <c r="E28" s="26"/>
      <c r="F28" s="26"/>
      <c r="G28" s="26"/>
      <c r="H28" s="26"/>
      <c r="I28" s="26"/>
      <c r="J28" s="26" t="e">
        <f t="shared" si="12"/>
        <v>#DIV/0!</v>
      </c>
      <c r="K28" s="25">
        <f t="shared" si="13"/>
        <v>0</v>
      </c>
      <c r="L28" s="25" t="e">
        <f t="shared" si="14"/>
        <v>#DIV/0!</v>
      </c>
      <c r="M28" s="25" t="e">
        <f t="shared" si="15"/>
        <v>#DIV/0!</v>
      </c>
      <c r="N28" s="25" t="e">
        <f t="shared" si="16"/>
        <v>#DIV/0!</v>
      </c>
      <c r="O28" s="26" t="e">
        <f t="shared" si="17"/>
        <v>#DIV/0!</v>
      </c>
    </row>
    <row r="29" spans="1:15" s="8" customFormat="1" ht="31.15" hidden="1" customHeight="1" x14ac:dyDescent="0.25">
      <c r="A29" s="31"/>
      <c r="B29" s="33"/>
      <c r="C29" s="20"/>
      <c r="D29" s="21"/>
      <c r="E29" s="32"/>
      <c r="F29" s="32"/>
      <c r="G29" s="32"/>
      <c r="H29" s="32"/>
      <c r="I29" s="32"/>
      <c r="J29" s="32" t="e">
        <f t="shared" ref="J29:J30" si="18">AVERAGE(E29:I29)</f>
        <v>#DIV/0!</v>
      </c>
      <c r="K29" s="31">
        <f t="shared" ref="K29:K30" si="19">COUNT(E29:I29)</f>
        <v>0</v>
      </c>
      <c r="L29" s="31" t="e">
        <f t="shared" ref="L29:L30" si="20">STDEV(E29:I29)</f>
        <v>#DIV/0!</v>
      </c>
      <c r="M29" s="31" t="e">
        <f t="shared" ref="M29:M30" si="21">L29/J29*100</f>
        <v>#DIV/0!</v>
      </c>
      <c r="N29" s="31" t="e">
        <f t="shared" ref="N29:N30" si="22">IF(M29&lt;33,"ОДНОРОДНЫЕ","НЕОДНОРОДНЫЕ")</f>
        <v>#DIV/0!</v>
      </c>
      <c r="O29" s="32" t="e">
        <f t="shared" ref="O29:O30" si="23">D29*J29</f>
        <v>#DIV/0!</v>
      </c>
    </row>
    <row r="30" spans="1:15" s="8" customFormat="1" ht="31.15" hidden="1" customHeight="1" x14ac:dyDescent="0.25">
      <c r="A30" s="31"/>
      <c r="B30" s="33"/>
      <c r="C30" s="20"/>
      <c r="D30" s="21"/>
      <c r="E30" s="32"/>
      <c r="F30" s="32"/>
      <c r="G30" s="32"/>
      <c r="H30" s="32"/>
      <c r="I30" s="32"/>
      <c r="J30" s="32" t="e">
        <f t="shared" si="18"/>
        <v>#DIV/0!</v>
      </c>
      <c r="K30" s="31">
        <f t="shared" si="19"/>
        <v>0</v>
      </c>
      <c r="L30" s="31" t="e">
        <f t="shared" si="20"/>
        <v>#DIV/0!</v>
      </c>
      <c r="M30" s="31" t="e">
        <f t="shared" si="21"/>
        <v>#DIV/0!</v>
      </c>
      <c r="N30" s="31" t="e">
        <f t="shared" si="22"/>
        <v>#DIV/0!</v>
      </c>
      <c r="O30" s="32" t="e">
        <f t="shared" si="23"/>
        <v>#DIV/0!</v>
      </c>
    </row>
    <row r="31" spans="1:15" s="8" customFormat="1" ht="29.45" hidden="1" customHeight="1" x14ac:dyDescent="0.25">
      <c r="A31" s="31"/>
      <c r="B31" s="33"/>
      <c r="C31" s="20"/>
      <c r="D31" s="21"/>
      <c r="E31" s="26"/>
      <c r="F31" s="26"/>
      <c r="G31" s="26"/>
      <c r="H31" s="26"/>
      <c r="I31" s="26"/>
      <c r="J31" s="26" t="e">
        <f t="shared" si="12"/>
        <v>#DIV/0!</v>
      </c>
      <c r="K31" s="25">
        <f t="shared" si="13"/>
        <v>0</v>
      </c>
      <c r="L31" s="25" t="e">
        <f t="shared" si="14"/>
        <v>#DIV/0!</v>
      </c>
      <c r="M31" s="25" t="e">
        <f t="shared" si="15"/>
        <v>#DIV/0!</v>
      </c>
      <c r="N31" s="25" t="e">
        <f t="shared" si="16"/>
        <v>#DIV/0!</v>
      </c>
      <c r="O31" s="26" t="e">
        <f t="shared" si="17"/>
        <v>#DIV/0!</v>
      </c>
    </row>
    <row r="32" spans="1:15" s="8" customFormat="1" ht="15" customHeight="1" x14ac:dyDescent="0.25">
      <c r="A32" s="31">
        <v>13</v>
      </c>
      <c r="B32" s="33" t="s">
        <v>32</v>
      </c>
      <c r="C32" s="20"/>
      <c r="D32" s="21"/>
      <c r="E32" s="24">
        <v>1634318</v>
      </c>
      <c r="F32" s="24">
        <v>1648455</v>
      </c>
      <c r="G32" s="24">
        <v>1640300</v>
      </c>
      <c r="H32" s="24"/>
      <c r="I32" s="24"/>
      <c r="J32" s="24">
        <f t="shared" ref="J32" si="24">AVERAGE(E32:I32)</f>
        <v>1641024.3333333333</v>
      </c>
      <c r="K32" s="22">
        <f t="shared" ref="K32" si="25">COUNT(E32:I32)</f>
        <v>3</v>
      </c>
      <c r="L32" s="22">
        <f t="shared" ref="L32" si="26">STDEV(E32:I32)</f>
        <v>7096.2797530349198</v>
      </c>
      <c r="M32" s="22">
        <f t="shared" ref="M32" si="27">L32/J32*100</f>
        <v>0.4324298920431357</v>
      </c>
      <c r="N32" s="22" t="str">
        <f t="shared" ref="N32" si="28">IF(M32&lt;33,"ОДНОРОДНЫЕ","НЕОДНОРОДНЫЕ")</f>
        <v>ОДНОРОДНЫЕ</v>
      </c>
      <c r="O32" s="24">
        <f t="shared" ref="O32" si="29">D32*J32</f>
        <v>0</v>
      </c>
    </row>
    <row r="33" spans="1:15" s="10" customFormat="1" ht="15" customHeight="1" x14ac:dyDescent="0.25">
      <c r="A33" s="8"/>
      <c r="B33" s="8"/>
      <c r="C33" s="8"/>
      <c r="D33" s="8">
        <f>SUM(D20:D31)</f>
        <v>118100</v>
      </c>
      <c r="E33" s="9"/>
      <c r="F33" s="9"/>
      <c r="G33" s="9"/>
      <c r="H33" s="9"/>
      <c r="I33" s="9"/>
      <c r="J33" s="9"/>
      <c r="K33" s="8"/>
      <c r="L33" s="8"/>
      <c r="M33" s="8"/>
      <c r="N33" s="8"/>
      <c r="O33" s="9"/>
    </row>
    <row r="34" spans="1:15" s="34" customFormat="1" ht="33.6" customHeight="1" x14ac:dyDescent="0.25">
      <c r="A34" s="43" t="s">
        <v>33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s="34" customFormat="1" ht="35.450000000000003" customHeight="1" x14ac:dyDescent="0.25">
      <c r="A35" s="43" t="s">
        <v>24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s="34" customFormat="1" x14ac:dyDescent="0.2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34" customFormat="1" ht="30" customHeight="1" x14ac:dyDescent="0.25">
      <c r="A37" s="40" t="s">
        <v>40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</sheetData>
  <mergeCells count="17">
    <mergeCell ref="C18:D18"/>
    <mergeCell ref="A37:O37"/>
    <mergeCell ref="L12:M12"/>
    <mergeCell ref="B14:N14"/>
    <mergeCell ref="A34:O34"/>
    <mergeCell ref="A35:O35"/>
    <mergeCell ref="A36:O36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0 N22:N28 N31:N32">
    <cfRule type="containsText" dxfId="17" priority="22" operator="containsText" text="НЕ">
      <formula>NOT(ISERROR(SEARCH("НЕ",N20)))</formula>
    </cfRule>
    <cfRule type="containsText" dxfId="16" priority="23" operator="containsText" text="ОДНОРОДНЫЕ">
      <formula>NOT(ISERROR(SEARCH("ОДНОРОДНЫЕ",N20)))</formula>
    </cfRule>
    <cfRule type="containsText" dxfId="15" priority="24" operator="containsText" text="НЕОДНОРОДНЫЕ">
      <formula>NOT(ISERROR(SEARCH("НЕОДНОРОДНЫЕ",N20)))</formula>
    </cfRule>
  </conditionalFormatting>
  <conditionalFormatting sqref="N20 N22:N28 N31:N32">
    <cfRule type="containsText" dxfId="14" priority="19" operator="containsText" text="НЕОДНОРОДНЫЕ">
      <formula>NOT(ISERROR(SEARCH("НЕОДНОРОДНЫЕ",N20)))</formula>
    </cfRule>
    <cfRule type="containsText" dxfId="13" priority="20" operator="containsText" text="ОДНОРОДНЫЕ">
      <formula>NOT(ISERROR(SEARCH("ОДНОРОДНЫЕ",N20)))</formula>
    </cfRule>
    <cfRule type="containsText" dxfId="12" priority="21" operator="containsText" text="НЕОДНОРОДНЫЕ">
      <formula>NOT(ISERROR(SEARCH("НЕОДНОРОДНЫЕ",N20)))</formula>
    </cfRule>
  </conditionalFormatting>
  <conditionalFormatting sqref="N21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conditionalFormatting sqref="N29:N30">
    <cfRule type="containsText" dxfId="5" priority="4" operator="containsText" text="НЕ">
      <formula>NOT(ISERROR(SEARCH("НЕ",N29)))</formula>
    </cfRule>
    <cfRule type="containsText" dxfId="4" priority="5" operator="containsText" text="ОДНОРОДНЫЕ">
      <formula>NOT(ISERROR(SEARCH("ОДНОРОДНЫЕ",N29)))</formula>
    </cfRule>
    <cfRule type="containsText" dxfId="3" priority="6" operator="containsText" text="НЕОДНОРОДНЫЕ">
      <formula>NOT(ISERROR(SEARCH("НЕОДНОРОДНЫЕ",N29)))</formula>
    </cfRule>
  </conditionalFormatting>
  <conditionalFormatting sqref="N29:N30">
    <cfRule type="containsText" dxfId="2" priority="1" operator="containsText" text="НЕОДНОРОДНЫЕ">
      <formula>NOT(ISERROR(SEARCH("НЕОДНОРОДНЫЕ",N29)))</formula>
    </cfRule>
    <cfRule type="containsText" dxfId="1" priority="2" operator="containsText" text="ОДНОРОДНЫЕ">
      <formula>NOT(ISERROR(SEARCH("ОДНОРОДНЫЕ",N29)))</formula>
    </cfRule>
    <cfRule type="containsText" dxfId="0" priority="3" operator="containsText" text="НЕОДНОРОДНЫЕ">
      <formula>NOT(ISERROR(SEARCH("НЕОДНОРОДНЫЕ",N29)))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2022-08-17T06:41:52Z</dcterms:modified>
</cp:coreProperties>
</file>