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7" i="1" l="1"/>
  <c r="K27" i="1"/>
  <c r="J27" i="1"/>
  <c r="O27" i="1" s="1"/>
  <c r="L26" i="1"/>
  <c r="K26" i="1"/>
  <c r="J26" i="1"/>
  <c r="O26" i="1" s="1"/>
  <c r="J28" i="1"/>
  <c r="O28" i="1" s="1"/>
  <c r="K28" i="1"/>
  <c r="L28" i="1"/>
  <c r="J29" i="1"/>
  <c r="O29" i="1" s="1"/>
  <c r="K29" i="1"/>
  <c r="L29" i="1"/>
  <c r="L25" i="1"/>
  <c r="K25" i="1"/>
  <c r="J25" i="1"/>
  <c r="O25" i="1" s="1"/>
  <c r="M26" i="1" l="1"/>
  <c r="N26" i="1" s="1"/>
  <c r="M27" i="1"/>
  <c r="N27" i="1" s="1"/>
  <c r="M29" i="1"/>
  <c r="N29" i="1" s="1"/>
  <c r="M28" i="1"/>
  <c r="N28" i="1" s="1"/>
  <c r="M25" i="1"/>
  <c r="N25" i="1" s="1"/>
  <c r="J20" i="1"/>
  <c r="O20" i="1" s="1"/>
  <c r="K20" i="1"/>
  <c r="L20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L19" i="1"/>
  <c r="K19" i="1"/>
  <c r="J19" i="1"/>
  <c r="M20" i="1" l="1"/>
  <c r="N20" i="1" s="1"/>
  <c r="M23" i="1"/>
  <c r="N23" i="1" s="1"/>
  <c r="M24" i="1"/>
  <c r="N24" i="1" s="1"/>
  <c r="M22" i="1"/>
  <c r="N22" i="1" s="1"/>
  <c r="K21" i="1"/>
  <c r="L21" i="1"/>
  <c r="J21" i="1"/>
  <c r="O21" i="1" s="1"/>
  <c r="M19" i="1"/>
  <c r="N19" i="1" s="1"/>
  <c r="O19" i="1"/>
  <c r="C16" i="1" l="1"/>
  <c r="M21" i="1"/>
  <c r="N21" i="1" s="1"/>
</calcChain>
</file>

<file path=xl/sharedStrings.xml><?xml version="1.0" encoding="utf-8"?>
<sst xmlns="http://schemas.openxmlformats.org/spreadsheetml/2006/main" count="57" uniqueCount="45">
  <si>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</si>
  <si>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</si>
  <si>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</si>
  <si>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</si>
  <si>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</si>
  <si>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</si>
  <si>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</si>
  <si>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</si>
  <si>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</si>
  <si>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</si>
  <si>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</si>
  <si>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</si>
  <si>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</si>
  <si>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</si>
  <si>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</si>
  <si>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</si>
  <si>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</si>
  <si>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</si>
  <si>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</si>
  <si>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</si>
  <si>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</si>
  <si>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</si>
  <si>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</si>
  <si>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</si>
  <si>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</si>
  <si>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пара</t>
  </si>
  <si>
    <t>перчатки стерильные смотровые латексные текстурированные неопудренные размер L</t>
  </si>
  <si>
    <t>перчатки стерильные смотровые латексные текстурированные неопудренные размер S</t>
  </si>
  <si>
    <t>перчатки стерильные смотровые латексные текстурированные неопудренные размер М</t>
  </si>
  <si>
    <t>перчатки нестерильные диагностические трехслойные текстурированные неопудренные размер S</t>
  </si>
  <si>
    <t>перчатки нестерильные диагностические трехслойные текстурированные неопудренные размер M</t>
  </si>
  <si>
    <t>перчатки нестерильные диагностические трехслойные текстурированные неопудренные размер L</t>
  </si>
  <si>
    <t>КП вх.1780 от 19.04.2021</t>
  </si>
  <si>
    <t>перчатки нестерильные смотровые латексные текстурированные неопудренные размер S</t>
  </si>
  <si>
    <t>перчатки нестерильные смотровые латексные текстурированные неопудренные размер М</t>
  </si>
  <si>
    <t>перчатки нестерильные смотровые латексные текстурированные неопудренные размер L</t>
  </si>
  <si>
    <t>КП вх.1781 от 19.04.2021</t>
  </si>
  <si>
    <t>КП вх.1782 от 19.04.2021</t>
  </si>
  <si>
    <t>Приложение № 4</t>
  </si>
  <si>
    <t>к Извещению о проведении закупки</t>
  </si>
  <si>
    <t xml:space="preserve"> участниками которого могут являться 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</si>
  <si>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</si>
  <si>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3 837 460 (три миллиона восемьсот тридцать семь тысяч четыреста шестьдесят) рублей 00 копеек.</t>
  </si>
  <si>
    <t>на поставку перчаток медицинских одноразовых путем запроса котировок в электронной форме,</t>
  </si>
  <si>
    <t>№ 229-21н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</si>
</sst>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M9" sqref="M9"/>
    </sheetView>
  </sheetViews>
  <sheetFormatPr defaultRowHeight="15" x14ac:dyDescent="0.25"/>
  <cols>
    <col min="1" max="1" width="9.140625" style="2"/>
    <col min="2" max="2" width="52.14062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">
      <c r="O1" s="43" t="s">
        <v>38</v>
      </c>
    </row>
    <row r="2" spans="1:15" x14ac:dyDescent="0.2">
      <c r="A2" s="17"/>
      <c r="B2" s="17"/>
      <c r="C2" s="17"/>
      <c r="K2" s="17"/>
      <c r="L2" s="17"/>
      <c r="M2" s="17"/>
      <c r="N2" s="17"/>
      <c r="O2" s="44" t="s">
        <v>39</v>
      </c>
    </row>
    <row r="3" spans="1:15" x14ac:dyDescent="0.2">
      <c r="A3" s="17"/>
      <c r="B3" s="17"/>
      <c r="C3" s="17"/>
      <c r="K3" s="17"/>
      <c r="L3" s="17"/>
      <c r="M3" s="17"/>
      <c r="N3" s="17"/>
      <c r="O3" s="45" t="s">
        <v>43</v>
      </c>
    </row>
    <row r="4" spans="1:15" x14ac:dyDescent="0.2">
      <c r="A4" s="17"/>
      <c r="B4" s="17"/>
      <c r="C4" s="17"/>
      <c r="K4" s="17"/>
      <c r="L4" s="17"/>
      <c r="M4" s="17"/>
      <c r="N4" s="17"/>
      <c r="O4" s="46" t="s">
        <v>40</v>
      </c>
    </row>
    <row r="5" spans="1:15" x14ac:dyDescent="0.2">
      <c r="A5" s="17"/>
      <c r="B5" s="17"/>
      <c r="C5" s="17"/>
      <c r="K5" s="17"/>
      <c r="L5" s="17"/>
      <c r="M5" s="17"/>
      <c r="N5" s="17"/>
      <c r="O5" s="47" t="s">
        <v>44</v>
      </c>
    </row>
    <row r="6" spans="1:15" x14ac:dyDescent="0.25">
      <c r="A6" s="17"/>
      <c r="B6" s="17"/>
      <c r="C6" s="17"/>
      <c r="K6" s="17"/>
      <c r="L6" s="17"/>
      <c r="M6" s="17"/>
      <c r="N6" s="17"/>
    </row>
    <row r="7" spans="1:15" s="10" customFormat="1" x14ac:dyDescent="0.2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42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17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3" t="s">
        <v>20</v>
      </c>
      <c r="M11" s="33"/>
      <c r="N11" s="8"/>
      <c r="O11" s="4" t="s">
        <v>18</v>
      </c>
    </row>
    <row r="12" spans="1:15" ht="18.75" x14ac:dyDescent="0.25">
      <c r="O12" s="5"/>
    </row>
    <row r="13" spans="1:15" ht="18.75" x14ac:dyDescent="0.25">
      <c r="B13" s="48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"/>
    </row>
    <row r="14" spans="1:15" hidden="1" x14ac:dyDescent="0.25"/>
    <row r="16" spans="1:15" s="8" customFormat="1" ht="42.6" customHeight="1" x14ac:dyDescent="0.25">
      <c r="A16" s="36" t="s">
        <v>14</v>
      </c>
      <c r="B16" s="37"/>
      <c r="C16" s="38">
        <f>SUMIF(O19:O29,"&gt;0")</f>
        <v>3944013.3333333326</v>
      </c>
      <c r="D16" s="37"/>
      <c r="E16" s="14" t="s">
        <v>32</v>
      </c>
      <c r="F16" s="14" t="s">
        <v>36</v>
      </c>
      <c r="G16" s="14" t="s">
        <v>37</v>
      </c>
      <c r="H16" s="14"/>
      <c r="I16" s="14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41" t="s">
        <v>0</v>
      </c>
      <c r="B17" s="41" t="s">
        <v>1</v>
      </c>
      <c r="C17" s="41" t="s">
        <v>2</v>
      </c>
      <c r="D17" s="41"/>
      <c r="E17" s="6" t="s">
        <v>5</v>
      </c>
      <c r="F17" s="6" t="s">
        <v>7</v>
      </c>
      <c r="G17" s="13" t="s">
        <v>8</v>
      </c>
      <c r="H17" s="12" t="s">
        <v>22</v>
      </c>
      <c r="I17" s="12" t="s">
        <v>23</v>
      </c>
      <c r="J17" s="39" t="s">
        <v>15</v>
      </c>
      <c r="K17" s="41" t="s">
        <v>11</v>
      </c>
      <c r="L17" s="41" t="s">
        <v>12</v>
      </c>
      <c r="M17" s="41" t="s">
        <v>13</v>
      </c>
      <c r="N17" s="41" t="s">
        <v>9</v>
      </c>
      <c r="O17" s="35" t="s">
        <v>10</v>
      </c>
    </row>
    <row r="18" spans="1:15" s="8" customFormat="1" ht="30" x14ac:dyDescent="0.25">
      <c r="A18" s="41"/>
      <c r="B18" s="41"/>
      <c r="C18" s="7" t="s">
        <v>3</v>
      </c>
      <c r="D18" s="22" t="s">
        <v>4</v>
      </c>
      <c r="E18" s="6" t="s">
        <v>6</v>
      </c>
      <c r="F18" s="6" t="s">
        <v>6</v>
      </c>
      <c r="G18" s="13" t="s">
        <v>6</v>
      </c>
      <c r="H18" s="13" t="s">
        <v>6</v>
      </c>
      <c r="I18" s="6" t="s">
        <v>6</v>
      </c>
      <c r="J18" s="40"/>
      <c r="K18" s="41"/>
      <c r="L18" s="41"/>
      <c r="M18" s="41"/>
      <c r="N18" s="41"/>
      <c r="O18" s="35"/>
    </row>
    <row r="19" spans="1:15" s="8" customFormat="1" ht="31.15" customHeight="1" x14ac:dyDescent="0.25">
      <c r="A19" s="16">
        <v>1</v>
      </c>
      <c r="B19" s="19" t="s">
        <v>27</v>
      </c>
      <c r="C19" s="19" t="s">
        <v>25</v>
      </c>
      <c r="D19" s="21">
        <v>30000</v>
      </c>
      <c r="E19" s="18">
        <v>24.97</v>
      </c>
      <c r="F19" s="18">
        <v>26.5</v>
      </c>
      <c r="G19" s="18">
        <v>27.17</v>
      </c>
      <c r="H19" s="24"/>
      <c r="I19" s="15"/>
      <c r="J19" s="15">
        <f t="shared" ref="J19:J21" si="0">AVERAGE(E19:I19)</f>
        <v>26.213333333333335</v>
      </c>
      <c r="K19" s="16">
        <f t="shared" ref="K19:K21" si="1">COUNT(E19:I19)</f>
        <v>3</v>
      </c>
      <c r="L19" s="16">
        <f t="shared" ref="L19:L21" si="2">STDEV(E19:I19)</f>
        <v>1.1276672085918507</v>
      </c>
      <c r="M19" s="16">
        <f t="shared" ref="M19:M21" si="3">L19/J19*100</f>
        <v>4.3018840612608749</v>
      </c>
      <c r="N19" s="16" t="str">
        <f t="shared" ref="N19:N21" si="4">IF(M19&lt;33,"ОДНОРОДНЫЕ","НЕОДНОРОДНЫЕ")</f>
        <v>ОДНОРОДНЫЕ</v>
      </c>
      <c r="O19" s="15">
        <f t="shared" ref="O19:O21" si="5">D19*J19</f>
        <v>786400</v>
      </c>
    </row>
    <row r="20" spans="1:15" s="8" customFormat="1" ht="31.15" customHeight="1" x14ac:dyDescent="0.25">
      <c r="A20" s="31">
        <v>2</v>
      </c>
      <c r="B20" s="19" t="s">
        <v>28</v>
      </c>
      <c r="C20" s="19" t="s">
        <v>25</v>
      </c>
      <c r="D20" s="21">
        <v>30000</v>
      </c>
      <c r="E20" s="24">
        <v>24.97</v>
      </c>
      <c r="F20" s="24">
        <v>26.5</v>
      </c>
      <c r="G20" s="32">
        <v>27.17</v>
      </c>
      <c r="H20" s="24"/>
      <c r="I20" s="24"/>
      <c r="J20" s="24">
        <f>AVERAGE(E20:I20)</f>
        <v>26.213333333333335</v>
      </c>
      <c r="K20" s="22">
        <f>COUNT(E20:I20)</f>
        <v>3</v>
      </c>
      <c r="L20" s="22">
        <f>STDEV(E20:I20)</f>
        <v>1.1276672085918507</v>
      </c>
      <c r="M20" s="22">
        <f>L20/J20*100</f>
        <v>4.3018840612608749</v>
      </c>
      <c r="N20" s="22" t="str">
        <f>IF(M20&lt;33,"ОДНОРОДНЫЕ","НЕОДНОРОДНЫЕ")</f>
        <v>ОДНОРОДНЫЕ</v>
      </c>
      <c r="O20" s="24">
        <f>D20*J20</f>
        <v>786400</v>
      </c>
    </row>
    <row r="21" spans="1:15" s="8" customFormat="1" ht="31.15" customHeight="1" x14ac:dyDescent="0.25">
      <c r="A21" s="31">
        <v>3</v>
      </c>
      <c r="B21" s="19" t="s">
        <v>26</v>
      </c>
      <c r="C21" s="19" t="s">
        <v>25</v>
      </c>
      <c r="D21" s="21">
        <v>10000</v>
      </c>
      <c r="E21" s="18">
        <v>24.97</v>
      </c>
      <c r="F21" s="18">
        <v>26.5</v>
      </c>
      <c r="G21" s="32">
        <v>27.17</v>
      </c>
      <c r="H21" s="24"/>
      <c r="I21" s="15"/>
      <c r="J21" s="15">
        <f t="shared" si="0"/>
        <v>26.213333333333335</v>
      </c>
      <c r="K21" s="16">
        <f t="shared" si="1"/>
        <v>3</v>
      </c>
      <c r="L21" s="16">
        <f t="shared" si="2"/>
        <v>1.1276672085918507</v>
      </c>
      <c r="M21" s="16">
        <f t="shared" si="3"/>
        <v>4.3018840612608749</v>
      </c>
      <c r="N21" s="16" t="str">
        <f t="shared" si="4"/>
        <v>ОДНОРОДНЫЕ</v>
      </c>
      <c r="O21" s="15">
        <f t="shared" si="5"/>
        <v>262133.33333333334</v>
      </c>
    </row>
    <row r="22" spans="1:15" s="8" customFormat="1" ht="31.15" customHeight="1" x14ac:dyDescent="0.25">
      <c r="A22" s="31">
        <v>4</v>
      </c>
      <c r="B22" s="19" t="s">
        <v>33</v>
      </c>
      <c r="C22" s="19" t="s">
        <v>25</v>
      </c>
      <c r="D22" s="21">
        <v>30000</v>
      </c>
      <c r="E22" s="24">
        <v>18.48</v>
      </c>
      <c r="F22" s="24">
        <v>18.5</v>
      </c>
      <c r="G22" s="24">
        <v>19.14</v>
      </c>
      <c r="H22" s="24"/>
      <c r="I22" s="24"/>
      <c r="J22" s="24">
        <f t="shared" ref="J22:J29" si="6">AVERAGE(E22:I22)</f>
        <v>18.706666666666667</v>
      </c>
      <c r="K22" s="22">
        <f t="shared" ref="K22:K29" si="7">COUNT(E22:I22)</f>
        <v>3</v>
      </c>
      <c r="L22" s="22">
        <f t="shared" ref="L22:L29" si="8">STDEV(E22:I22)</f>
        <v>0.37541088600802919</v>
      </c>
      <c r="M22" s="22">
        <f t="shared" ref="M22:M29" si="9">L22/J22*100</f>
        <v>2.0068293977620946</v>
      </c>
      <c r="N22" s="22" t="str">
        <f t="shared" ref="N22:N29" si="10">IF(M22&lt;33,"ОДНОРОДНЫЕ","НЕОДНОРОДНЫЕ")</f>
        <v>ОДНОРОДНЫЕ</v>
      </c>
      <c r="O22" s="24">
        <f t="shared" ref="O22:O29" si="11">D22*J22</f>
        <v>561200</v>
      </c>
    </row>
    <row r="23" spans="1:15" s="8" customFormat="1" ht="31.15" customHeight="1" x14ac:dyDescent="0.25">
      <c r="A23" s="31">
        <v>5</v>
      </c>
      <c r="B23" s="19" t="s">
        <v>34</v>
      </c>
      <c r="C23" s="19" t="s">
        <v>25</v>
      </c>
      <c r="D23" s="21">
        <v>30000</v>
      </c>
      <c r="E23" s="24">
        <v>18.48</v>
      </c>
      <c r="F23" s="24">
        <v>18.5</v>
      </c>
      <c r="G23" s="32">
        <v>19.14</v>
      </c>
      <c r="H23" s="24"/>
      <c r="I23" s="24"/>
      <c r="J23" s="24">
        <f t="shared" si="6"/>
        <v>18.706666666666667</v>
      </c>
      <c r="K23" s="22">
        <f t="shared" si="7"/>
        <v>3</v>
      </c>
      <c r="L23" s="22">
        <f t="shared" si="8"/>
        <v>0.37541088600802919</v>
      </c>
      <c r="M23" s="22">
        <f t="shared" si="9"/>
        <v>2.0068293977620946</v>
      </c>
      <c r="N23" s="22" t="str">
        <f t="shared" si="10"/>
        <v>ОДНОРОДНЫЕ</v>
      </c>
      <c r="O23" s="24">
        <f t="shared" si="11"/>
        <v>561200</v>
      </c>
    </row>
    <row r="24" spans="1:15" s="8" customFormat="1" ht="31.15" customHeight="1" x14ac:dyDescent="0.25">
      <c r="A24" s="31">
        <v>6</v>
      </c>
      <c r="B24" s="19" t="s">
        <v>35</v>
      </c>
      <c r="C24" s="19" t="s">
        <v>25</v>
      </c>
      <c r="D24" s="21">
        <v>12000</v>
      </c>
      <c r="E24" s="24">
        <v>18.48</v>
      </c>
      <c r="F24" s="24">
        <v>18.5</v>
      </c>
      <c r="G24" s="32">
        <v>19.14</v>
      </c>
      <c r="H24" s="24"/>
      <c r="I24" s="24"/>
      <c r="J24" s="24">
        <f t="shared" si="6"/>
        <v>18.706666666666667</v>
      </c>
      <c r="K24" s="22">
        <f t="shared" si="7"/>
        <v>3</v>
      </c>
      <c r="L24" s="22">
        <f t="shared" si="8"/>
        <v>0.37541088600802919</v>
      </c>
      <c r="M24" s="22">
        <f t="shared" si="9"/>
        <v>2.0068293977620946</v>
      </c>
      <c r="N24" s="22" t="str">
        <f t="shared" si="10"/>
        <v>ОДНОРОДНЫЕ</v>
      </c>
      <c r="O24" s="24">
        <f t="shared" si="11"/>
        <v>224480</v>
      </c>
    </row>
    <row r="25" spans="1:15" s="8" customFormat="1" ht="31.15" customHeight="1" x14ac:dyDescent="0.25">
      <c r="A25" s="31">
        <v>7</v>
      </c>
      <c r="B25" s="19" t="s">
        <v>29</v>
      </c>
      <c r="C25" s="19" t="s">
        <v>25</v>
      </c>
      <c r="D25" s="21">
        <v>10000</v>
      </c>
      <c r="E25" s="28">
        <v>25.3</v>
      </c>
      <c r="F25" s="28">
        <v>25.4</v>
      </c>
      <c r="G25" s="28">
        <v>25.52</v>
      </c>
      <c r="H25" s="28"/>
      <c r="I25" s="28"/>
      <c r="J25" s="28">
        <f>AVERAGE(E25:I25)</f>
        <v>25.406666666666666</v>
      </c>
      <c r="K25" s="27">
        <f>COUNT(E25:I25)</f>
        <v>3</v>
      </c>
      <c r="L25" s="27">
        <f>STDEV(E25:I25)</f>
        <v>0.11015141094572152</v>
      </c>
      <c r="M25" s="27">
        <f>L25/J25*100</f>
        <v>0.43355317874201593</v>
      </c>
      <c r="N25" s="27" t="str">
        <f>IF(M25&lt;33,"ОДНОРОДНЫЕ","НЕОДНОРОДНЫЕ")</f>
        <v>ОДНОРОДНЫЕ</v>
      </c>
      <c r="O25" s="28">
        <f>D25*J25</f>
        <v>254066.66666666666</v>
      </c>
    </row>
    <row r="26" spans="1:15" s="8" customFormat="1" ht="31.15" customHeight="1" x14ac:dyDescent="0.25">
      <c r="A26" s="31">
        <v>8</v>
      </c>
      <c r="B26" s="19" t="s">
        <v>30</v>
      </c>
      <c r="C26" s="19" t="s">
        <v>25</v>
      </c>
      <c r="D26" s="21">
        <v>10000</v>
      </c>
      <c r="E26" s="30">
        <v>25.3</v>
      </c>
      <c r="F26" s="30">
        <v>25.4</v>
      </c>
      <c r="G26" s="32">
        <v>25.52</v>
      </c>
      <c r="H26" s="30"/>
      <c r="I26" s="30"/>
      <c r="J26" s="30">
        <f>AVERAGE(E26:I26)</f>
        <v>25.406666666666666</v>
      </c>
      <c r="K26" s="29">
        <f>COUNT(E26:I26)</f>
        <v>3</v>
      </c>
      <c r="L26" s="29">
        <f>STDEV(E26:I26)</f>
        <v>0.11015141094572152</v>
      </c>
      <c r="M26" s="29">
        <f>L26/J26*100</f>
        <v>0.43355317874201593</v>
      </c>
      <c r="N26" s="29" t="str">
        <f>IF(M26&lt;33,"ОДНОРОДНЫЕ","НЕОДНОРОДНЫЕ")</f>
        <v>ОДНОРОДНЫЕ</v>
      </c>
      <c r="O26" s="30">
        <f>D26*J26</f>
        <v>254066.66666666666</v>
      </c>
    </row>
    <row r="27" spans="1:15" s="8" customFormat="1" ht="31.15" customHeight="1" x14ac:dyDescent="0.25">
      <c r="A27" s="31">
        <v>9</v>
      </c>
      <c r="B27" s="19" t="s">
        <v>31</v>
      </c>
      <c r="C27" s="19" t="s">
        <v>25</v>
      </c>
      <c r="D27" s="21">
        <v>10000</v>
      </c>
      <c r="E27" s="30">
        <v>25.3</v>
      </c>
      <c r="F27" s="30">
        <v>25.4</v>
      </c>
      <c r="G27" s="32">
        <v>25.52</v>
      </c>
      <c r="H27" s="30"/>
      <c r="I27" s="30"/>
      <c r="J27" s="30">
        <f>AVERAGE(E27:I27)</f>
        <v>25.406666666666666</v>
      </c>
      <c r="K27" s="29">
        <f>COUNT(E27:I27)</f>
        <v>3</v>
      </c>
      <c r="L27" s="29">
        <f>STDEV(E27:I27)</f>
        <v>0.11015141094572152</v>
      </c>
      <c r="M27" s="29">
        <f>L27/J27*100</f>
        <v>0.43355317874201593</v>
      </c>
      <c r="N27" s="29" t="str">
        <f>IF(M27&lt;33,"ОДНОРОДНЫЕ","НЕОДНОРОДНЫЕ")</f>
        <v>ОДНОРОДНЫЕ</v>
      </c>
      <c r="O27" s="30">
        <f>D27*J27</f>
        <v>254066.66666666666</v>
      </c>
    </row>
    <row r="28" spans="1:15" s="8" customFormat="1" ht="15" customHeight="1" x14ac:dyDescent="0.25">
      <c r="A28" s="31">
        <v>10</v>
      </c>
      <c r="B28" s="19"/>
      <c r="C28" s="19"/>
      <c r="D28" s="21"/>
      <c r="E28" s="26">
        <v>3837460</v>
      </c>
      <c r="F28" s="26">
        <v>3949000</v>
      </c>
      <c r="G28" s="26">
        <v>4045580</v>
      </c>
      <c r="H28" s="26"/>
      <c r="I28" s="26"/>
      <c r="J28" s="26">
        <f t="shared" ref="J28" si="12">AVERAGE(E28:I28)</f>
        <v>3944013.3333333335</v>
      </c>
      <c r="K28" s="25">
        <f t="shared" ref="K28" si="13">COUNT(E28:I28)</f>
        <v>3</v>
      </c>
      <c r="L28" s="25">
        <f t="shared" ref="L28" si="14">STDEV(E28:I28)</f>
        <v>104149.57385094445</v>
      </c>
      <c r="M28" s="25">
        <f t="shared" ref="M28" si="15">L28/J28*100</f>
        <v>2.6407003488226319</v>
      </c>
      <c r="N28" s="25" t="str">
        <f t="shared" ref="N28" si="16">IF(M28&lt;33,"ОДНОРОДНЫЕ","НЕОДНОРОДНЫЕ")</f>
        <v>ОДНОРОДНЫЕ</v>
      </c>
      <c r="O28" s="26">
        <f t="shared" ref="O28" si="17">D28*J28</f>
        <v>0</v>
      </c>
    </row>
    <row r="29" spans="1:15" s="8" customFormat="1" ht="15" hidden="1" customHeight="1" x14ac:dyDescent="0.25">
      <c r="A29" s="31">
        <v>11</v>
      </c>
      <c r="B29" s="19"/>
      <c r="C29" s="19"/>
      <c r="D29" s="21"/>
      <c r="E29" s="24"/>
      <c r="F29" s="24"/>
      <c r="G29" s="24"/>
      <c r="H29" s="24"/>
      <c r="I29" s="24"/>
      <c r="J29" s="24" t="e">
        <f t="shared" si="6"/>
        <v>#DIV/0!</v>
      </c>
      <c r="K29" s="22">
        <f t="shared" si="7"/>
        <v>0</v>
      </c>
      <c r="L29" s="22" t="e">
        <f t="shared" si="8"/>
        <v>#DIV/0!</v>
      </c>
      <c r="M29" s="22" t="e">
        <f t="shared" si="9"/>
        <v>#DIV/0!</v>
      </c>
      <c r="N29" s="22" t="e">
        <f t="shared" si="10"/>
        <v>#DIV/0!</v>
      </c>
      <c r="O29" s="24" t="e">
        <f t="shared" si="11"/>
        <v>#DIV/0!</v>
      </c>
    </row>
    <row r="30" spans="1:15" s="10" customFormat="1" ht="15" customHeight="1" x14ac:dyDescent="0.25">
      <c r="A30" s="8"/>
      <c r="B30" s="8"/>
      <c r="C30" s="8"/>
      <c r="D30" s="8"/>
      <c r="E30" s="9"/>
      <c r="F30" s="9"/>
      <c r="G30" s="9"/>
      <c r="H30" s="9"/>
      <c r="I30" s="9"/>
      <c r="J30" s="9"/>
      <c r="K30" s="8"/>
      <c r="L30" s="8"/>
      <c r="M30" s="8"/>
      <c r="N30" s="8"/>
      <c r="O30" s="9"/>
    </row>
    <row r="31" spans="1:15" s="10" customFormat="1" ht="14.45" customHeight="1" x14ac:dyDescent="0.25">
      <c r="A31" s="34" t="s">
        <v>41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s="49" customFormat="1" ht="14.45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10" customFormat="1" ht="18.75" customHeight="1" x14ac:dyDescent="0.25">
      <c r="A33" s="34" t="s">
        <v>24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s="10" customForma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s="20" customFormat="1" ht="15" customHeight="1" x14ac:dyDescent="0.25">
      <c r="A35" s="51" t="s">
        <v>42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</sheetData>
  <mergeCells count="17">
    <mergeCell ref="A31:O31"/>
    <mergeCell ref="A35:O36"/>
    <mergeCell ref="L11:M11"/>
    <mergeCell ref="B13:N13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9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9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2021-09-21T06:23:32Z</dcterms:modified>
</cp:coreProperties>
</file>