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2" i="1"/>
  <c r="K22"/>
  <c r="J22"/>
  <c r="J26"/>
  <c r="O26" s="1"/>
  <c r="K26"/>
  <c r="L26"/>
  <c r="M22" l="1"/>
  <c r="N22" s="1"/>
  <c r="O22"/>
  <c r="M26"/>
  <c r="N26" s="1"/>
  <c r="L25" l="1"/>
  <c r="K25"/>
  <c r="L24"/>
  <c r="K24"/>
  <c r="L21"/>
  <c r="K21"/>
  <c r="J25"/>
  <c r="J24"/>
  <c r="O24" s="1"/>
  <c r="J21"/>
  <c r="M25" l="1"/>
  <c r="N25" s="1"/>
  <c r="K23"/>
  <c r="L23"/>
  <c r="J23"/>
  <c r="O23" s="1"/>
  <c r="M21"/>
  <c r="N21" s="1"/>
  <c r="M24"/>
  <c r="N24" s="1"/>
  <c r="O25"/>
  <c r="O21"/>
  <c r="C18" l="1"/>
  <c r="M23"/>
  <c r="N23" s="1"/>
</calcChain>
</file>

<file path=xl/sharedStrings.xml><?xml version="1.0" encoding="utf-8"?>
<sst xmlns="http://schemas.openxmlformats.org/spreadsheetml/2006/main" count="51" uniqueCount="43">
  <si>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</si>
  <si>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</si>
  <si>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</si>
  <si>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</si>
  <si>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</si>
  <si>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</si>
  <si>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</si>
  <si>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</si>
  <si>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</si>
  <si>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</si>
  <si>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</si>
  <si>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</si>
  <si>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</si>
  <si>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</si>
  <si>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</si>
  <si>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</si>
  <si>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</si>
  <si>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</si>
  <si>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</si>
  <si>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</si>
  <si>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</si>
  <si>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</si>
  <si>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</si>
  <si>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</si>
  <si>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</si>
  <si>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</si>
  <si>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Системный блок в сборе</t>
  </si>
  <si>
    <t>Моноблок</t>
  </si>
  <si>
    <t>WEB-камера</t>
  </si>
  <si>
    <t>Ноутбук</t>
  </si>
  <si>
    <t>Кронштейн для монитора</t>
  </si>
  <si>
    <t>ИТОГО:</t>
  </si>
  <si>
    <t>КП вх.3798 от 09.09.2021</t>
  </si>
  <si>
    <t>КП вх.3799 от 09.09.2021</t>
  </si>
  <si>
    <t>КП вх.3800 от 09.09.2021</t>
  </si>
  <si>
    <t>к Извещению о проведении закупки</t>
  </si>
  <si>
    <t>№ 223-21н</t>
  </si>
  <si>
    <t>могут являться только субъекты малого и среднего предпринимательства</t>
  </si>
  <si>
    <t>на поставку офисного оборудования (оргтехники, комплектующих для офисного оборудования, оргтехники) для медицинских работников которого</t>
  </si>
  <si>
    <t>путем запроса котировок в электронной форме, участниками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</si>
  <si>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</si>
  <si>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</si>
  <si>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372 878,30 (триста семьдесят две тысячи восемьсот семьдесят восемь рублей тридцать копеек) рублей.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</si>
</sst>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2"/>
  <sheetViews>
    <sheetView tabSelected="1" topLeftCell="A8" zoomScale="85" zoomScaleNormal="85" zoomScalePageLayoutView="70" workbookViewId="0">
      <selection activeCell="C18" sqref="C18:D18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9" t="s">
        <v>40</v>
      </c>
    </row>
    <row r="2" spans="1:15">
      <c r="A2" s="18"/>
      <c r="B2" s="18"/>
      <c r="C2" s="18"/>
      <c r="D2" s="18"/>
      <c r="K2" s="18"/>
      <c r="L2" s="18"/>
      <c r="M2" s="18"/>
      <c r="N2" s="18"/>
      <c r="O2" s="39" t="s">
        <v>35</v>
      </c>
    </row>
    <row r="3" spans="1:15">
      <c r="A3" s="18"/>
      <c r="B3" s="18"/>
      <c r="C3" s="18"/>
      <c r="D3" s="18"/>
      <c r="K3" s="18"/>
      <c r="L3" s="18"/>
      <c r="M3" s="18"/>
      <c r="N3" s="18"/>
      <c r="O3" s="39" t="s">
        <v>38</v>
      </c>
    </row>
    <row r="4" spans="1:15">
      <c r="A4" s="28"/>
      <c r="B4" s="28"/>
      <c r="C4" s="28"/>
      <c r="D4" s="28"/>
      <c r="K4" s="28"/>
      <c r="L4" s="28"/>
      <c r="M4" s="28"/>
      <c r="N4" s="28"/>
      <c r="O4" s="39" t="s">
        <v>39</v>
      </c>
    </row>
    <row r="5" spans="1:15">
      <c r="A5" s="28"/>
      <c r="B5" s="28"/>
      <c r="C5" s="28"/>
      <c r="D5" s="28"/>
      <c r="K5" s="28"/>
      <c r="L5" s="28"/>
      <c r="M5" s="28"/>
      <c r="N5" s="28"/>
      <c r="O5" s="39" t="s">
        <v>37</v>
      </c>
    </row>
    <row r="6" spans="1:15">
      <c r="A6" s="18"/>
      <c r="B6" s="18"/>
      <c r="C6" s="18"/>
      <c r="D6" s="18"/>
      <c r="K6" s="18"/>
      <c r="L6" s="18"/>
      <c r="M6" s="18"/>
      <c r="N6" s="18"/>
      <c r="O6" s="40" t="s">
        <v>36</v>
      </c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>
      <c r="A8" s="18"/>
      <c r="B8" s="18"/>
      <c r="C8" s="18"/>
      <c r="D8" s="18"/>
      <c r="K8" s="18"/>
      <c r="L8" s="18"/>
      <c r="M8" s="18"/>
      <c r="N8" s="18"/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5" customHeight="1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9" t="s">
        <v>20</v>
      </c>
      <c r="M13" s="29"/>
      <c r="N13" s="8"/>
      <c r="O13" s="4" t="s">
        <v>18</v>
      </c>
    </row>
    <row r="14" spans="1:15" ht="18">
      <c r="O14" s="5"/>
    </row>
    <row r="15" spans="1:15" ht="18"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8" spans="1:15" s="8" customFormat="1" ht="42.6" customHeight="1">
      <c r="A18" s="33" t="s">
        <v>14</v>
      </c>
      <c r="B18" s="34"/>
      <c r="C18" s="35">
        <f>SUMIF(O21:O26,"&gt;0")</f>
        <v>382605.56</v>
      </c>
      <c r="D18" s="34"/>
      <c r="E18" s="15" t="s">
        <v>32</v>
      </c>
      <c r="F18" s="15" t="s">
        <v>33</v>
      </c>
      <c r="G18" s="15" t="s">
        <v>34</v>
      </c>
      <c r="H18" s="15"/>
      <c r="I18" s="15"/>
      <c r="J18" s="6"/>
      <c r="K18" s="7"/>
      <c r="L18" s="7"/>
      <c r="M18" s="7"/>
      <c r="N18" s="7"/>
      <c r="O18" s="6"/>
    </row>
    <row r="19" spans="1:15" s="8" customFormat="1" ht="30" customHeight="1">
      <c r="A19" s="38" t="s">
        <v>0</v>
      </c>
      <c r="B19" s="38" t="s">
        <v>1</v>
      </c>
      <c r="C19" s="38" t="s">
        <v>2</v>
      </c>
      <c r="D19" s="38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36" t="s">
        <v>15</v>
      </c>
      <c r="K19" s="38" t="s">
        <v>11</v>
      </c>
      <c r="L19" s="38" t="s">
        <v>12</v>
      </c>
      <c r="M19" s="38" t="s">
        <v>13</v>
      </c>
      <c r="N19" s="38" t="s">
        <v>9</v>
      </c>
      <c r="O19" s="32" t="s">
        <v>10</v>
      </c>
    </row>
    <row r="20" spans="1:15" s="8" customFormat="1" ht="28.8">
      <c r="A20" s="38"/>
      <c r="B20" s="38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7"/>
      <c r="K20" s="38"/>
      <c r="L20" s="38"/>
      <c r="M20" s="38"/>
      <c r="N20" s="38"/>
      <c r="O20" s="32"/>
    </row>
    <row r="21" spans="1:15" s="8" customFormat="1" ht="16.95" customHeight="1">
      <c r="A21" s="22">
        <v>1</v>
      </c>
      <c r="B21" s="19" t="s">
        <v>27</v>
      </c>
      <c r="C21" s="19" t="s">
        <v>25</v>
      </c>
      <c r="D21" s="23">
        <v>1</v>
      </c>
      <c r="E21" s="21">
        <v>111485.6</v>
      </c>
      <c r="F21" s="21">
        <v>117302.24</v>
      </c>
      <c r="G21" s="21">
        <v>114393.92</v>
      </c>
      <c r="H21" s="21"/>
      <c r="I21" s="21"/>
      <c r="J21" s="21">
        <f t="shared" ref="J21:J25" si="0">AVERAGE(E21:I21)</f>
        <v>114393.92</v>
      </c>
      <c r="K21" s="17">
        <f t="shared" ref="K21:K25" si="1">COUNT(E21:I21)</f>
        <v>3</v>
      </c>
      <c r="L21" s="17">
        <f t="shared" ref="L21:L25" si="2">STDEV(E21:I21)</f>
        <v>2908.3200000001143</v>
      </c>
      <c r="M21" s="17">
        <f t="shared" ref="M21:M25" si="3">L21/J21*100</f>
        <v>2.5423728813560325</v>
      </c>
      <c r="N21" s="17" t="str">
        <f t="shared" ref="N21:N25" si="4">IF(M21&lt;33,"ОДНОРОДНЫЕ","НЕОДНОРОДНЫЕ")</f>
        <v>ОДНОРОДНЫЕ</v>
      </c>
      <c r="O21" s="16">
        <f t="shared" ref="O21:O25" si="5">D21*J21</f>
        <v>114393.92</v>
      </c>
    </row>
    <row r="22" spans="1:15" s="8" customFormat="1" ht="16.95" customHeight="1">
      <c r="A22" s="26">
        <v>2</v>
      </c>
      <c r="B22" s="19" t="s">
        <v>26</v>
      </c>
      <c r="C22" s="19" t="s">
        <v>25</v>
      </c>
      <c r="D22" s="23">
        <v>2</v>
      </c>
      <c r="E22" s="27">
        <v>57327.5</v>
      </c>
      <c r="F22" s="27">
        <v>60318.5</v>
      </c>
      <c r="G22" s="27">
        <v>58823</v>
      </c>
      <c r="H22" s="27"/>
      <c r="I22" s="27"/>
      <c r="J22" s="27">
        <f t="shared" ref="J22" si="6">AVERAGE(E22:I22)</f>
        <v>58823</v>
      </c>
      <c r="K22" s="26">
        <f t="shared" ref="K22" si="7">COUNT(E22:I22)</f>
        <v>3</v>
      </c>
      <c r="L22" s="26">
        <f t="shared" ref="L22" si="8">STDEV(E22:I22)</f>
        <v>1495.5</v>
      </c>
      <c r="M22" s="26">
        <f t="shared" ref="M22" si="9">L22/J22*100</f>
        <v>2.5423728813559325</v>
      </c>
      <c r="N22" s="26" t="str">
        <f t="shared" ref="N22" si="10">IF(M22&lt;33,"ОДНОРОДНЫЕ","НЕОДНОРОДНЫЕ")</f>
        <v>ОДНОРОДНЫЕ</v>
      </c>
      <c r="O22" s="27">
        <f t="shared" ref="O22" si="11">D22*J22</f>
        <v>117646</v>
      </c>
    </row>
    <row r="23" spans="1:15" s="8" customFormat="1">
      <c r="A23" s="26">
        <v>3</v>
      </c>
      <c r="B23" s="19" t="s">
        <v>28</v>
      </c>
      <c r="C23" s="19" t="s">
        <v>25</v>
      </c>
      <c r="D23" s="23">
        <v>2</v>
      </c>
      <c r="E23" s="21">
        <v>10350</v>
      </c>
      <c r="F23" s="21">
        <v>10890</v>
      </c>
      <c r="G23" s="21">
        <v>10620</v>
      </c>
      <c r="H23" s="21"/>
      <c r="I23" s="21"/>
      <c r="J23" s="21">
        <f t="shared" si="0"/>
        <v>10620</v>
      </c>
      <c r="K23" s="17">
        <f t="shared" si="1"/>
        <v>3</v>
      </c>
      <c r="L23" s="17">
        <f t="shared" si="2"/>
        <v>270</v>
      </c>
      <c r="M23" s="17">
        <f t="shared" si="3"/>
        <v>2.5423728813559325</v>
      </c>
      <c r="N23" s="17" t="str">
        <f t="shared" si="4"/>
        <v>ОДНОРОДНЫЕ</v>
      </c>
      <c r="O23" s="16">
        <f t="shared" si="5"/>
        <v>21240</v>
      </c>
    </row>
    <row r="24" spans="1:15" s="8" customFormat="1">
      <c r="A24" s="26">
        <v>4</v>
      </c>
      <c r="B24" s="19" t="s">
        <v>29</v>
      </c>
      <c r="C24" s="19" t="s">
        <v>25</v>
      </c>
      <c r="D24" s="23">
        <v>2</v>
      </c>
      <c r="E24" s="21">
        <v>57498.85</v>
      </c>
      <c r="F24" s="21">
        <v>60498.79</v>
      </c>
      <c r="G24" s="21">
        <v>58998.82</v>
      </c>
      <c r="H24" s="21"/>
      <c r="I24" s="21"/>
      <c r="J24" s="21">
        <f t="shared" si="0"/>
        <v>58998.82</v>
      </c>
      <c r="K24" s="17">
        <f t="shared" si="1"/>
        <v>3</v>
      </c>
      <c r="L24" s="17">
        <f t="shared" si="2"/>
        <v>1499.9700000004075</v>
      </c>
      <c r="M24" s="17">
        <f t="shared" si="3"/>
        <v>2.5423728813566226</v>
      </c>
      <c r="N24" s="17" t="str">
        <f t="shared" si="4"/>
        <v>ОДНОРОДНЫЕ</v>
      </c>
      <c r="O24" s="16">
        <f t="shared" si="5"/>
        <v>117997.64</v>
      </c>
    </row>
    <row r="25" spans="1:15" s="8" customFormat="1">
      <c r="A25" s="26">
        <v>5</v>
      </c>
      <c r="B25" s="19" t="s">
        <v>30</v>
      </c>
      <c r="C25" s="19" t="s">
        <v>25</v>
      </c>
      <c r="D25" s="23">
        <v>2</v>
      </c>
      <c r="E25" s="21">
        <v>5520</v>
      </c>
      <c r="F25" s="21">
        <v>5808</v>
      </c>
      <c r="G25" s="21">
        <v>5664</v>
      </c>
      <c r="H25" s="21"/>
      <c r="I25" s="21"/>
      <c r="J25" s="21">
        <f t="shared" si="0"/>
        <v>5664</v>
      </c>
      <c r="K25" s="17">
        <f t="shared" si="1"/>
        <v>3</v>
      </c>
      <c r="L25" s="17">
        <f t="shared" si="2"/>
        <v>144</v>
      </c>
      <c r="M25" s="17">
        <f t="shared" si="3"/>
        <v>2.5423728813559325</v>
      </c>
      <c r="N25" s="17" t="str">
        <f t="shared" si="4"/>
        <v>ОДНОРОДНЫЕ</v>
      </c>
      <c r="O25" s="16">
        <f t="shared" si="5"/>
        <v>11328</v>
      </c>
    </row>
    <row r="26" spans="1:15" s="8" customFormat="1">
      <c r="A26" s="26">
        <v>6</v>
      </c>
      <c r="B26" s="19" t="s">
        <v>31</v>
      </c>
      <c r="C26" s="19"/>
      <c r="D26" s="20"/>
      <c r="E26" s="24">
        <v>372878.3</v>
      </c>
      <c r="F26" s="24">
        <v>392332.82</v>
      </c>
      <c r="G26" s="24">
        <v>382605.56</v>
      </c>
      <c r="H26" s="24"/>
      <c r="I26" s="24"/>
      <c r="J26" s="24">
        <f t="shared" ref="J26" si="12">AVERAGE(E26:I26)</f>
        <v>382605.56</v>
      </c>
      <c r="K26" s="25">
        <f t="shared" ref="K26" si="13">COUNT(E26:I26)</f>
        <v>3</v>
      </c>
      <c r="L26" s="25">
        <f t="shared" ref="L26" si="14">STDEV(E26:I26)</f>
        <v>9727.2600000002567</v>
      </c>
      <c r="M26" s="25">
        <f t="shared" ref="M26" si="15">L26/J26*100</f>
        <v>2.5423728813559991</v>
      </c>
      <c r="N26" s="25" t="str">
        <f t="shared" ref="N26" si="16">IF(M26&lt;33,"ОДНОРОДНЫЕ","НЕОДНОРОДНЫЕ")</f>
        <v>ОДНОРОДНЫЕ</v>
      </c>
      <c r="O26" s="24">
        <f t="shared" ref="O26" si="17">D26*J26</f>
        <v>0</v>
      </c>
    </row>
    <row r="27" spans="1:15" s="10" customFormat="1">
      <c r="A27" s="8"/>
      <c r="B27" s="8"/>
      <c r="C27" s="8"/>
      <c r="D27" s="8"/>
      <c r="E27" s="9"/>
      <c r="F27" s="9"/>
      <c r="G27" s="9"/>
      <c r="H27" s="9"/>
      <c r="I27" s="9"/>
      <c r="J27" s="9"/>
      <c r="K27" s="8"/>
      <c r="L27" s="8"/>
      <c r="M27" s="8"/>
      <c r="N27" s="8"/>
      <c r="O27" s="9"/>
    </row>
    <row r="28" spans="1:15" s="41" customFormat="1" ht="31.8" customHeight="1">
      <c r="A28" s="31" t="s">
        <v>41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s="41" customFormat="1" ht="31.8" customHeight="1">
      <c r="A29" s="31" t="s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s="41" customFormat="1" ht="17.399999999999999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s="41" customFormat="1" ht="30" customHeight="1">
      <c r="A31" s="42" t="s">
        <v>42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s="10" customForma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</sheetData>
  <mergeCells count="18">
    <mergeCell ref="A28:O28"/>
    <mergeCell ref="A29:O29"/>
    <mergeCell ref="A30:O30"/>
    <mergeCell ref="A31:O31"/>
    <mergeCell ref="L13:M13"/>
    <mergeCell ref="B15:N15"/>
    <mergeCell ref="A32:O32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6">
    <cfRule type="containsText" dxfId="5" priority="22" operator="containsText" text="НЕ">
      <formula>NOT(ISERROR(SEARCH("НЕ",N21)))</formula>
    </cfRule>
    <cfRule type="containsText" dxfId="4" priority="23" operator="containsText" text="ОДНОРОДНЫЕ">
      <formula>NOT(ISERROR(SEARCH("ОДНОРОДНЫЕ",N21)))</formula>
    </cfRule>
    <cfRule type="containsText" dxfId="3" priority="24" operator="containsText" text="НЕОДНОРОДНЫЕ">
      <formula>NOT(ISERROR(SEARCH("НЕОДНОРОДНЫЕ",N21)))</formula>
    </cfRule>
  </conditionalFormatting>
  <conditionalFormatting sqref="N21:N26">
    <cfRule type="containsText" dxfId="2" priority="19" operator="containsText" text="НЕОДНОРОДНЫЕ">
      <formula>NOT(ISERROR(SEARCH("НЕОДНОРОДНЫЕ",N21)))</formula>
    </cfRule>
    <cfRule type="containsText" dxfId="1" priority="20" operator="containsText" text="ОДНОРОДНЫЕ">
      <formula>NOT(ISERROR(SEARCH("ОДНОРОДНЫЕ",N21)))</formula>
    </cfRule>
    <cfRule type="containsText" dxfId="0" priority="21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2021-09-15T02:25:08Z</dcterms:modified>
</cp:coreProperties>
</file>