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22" i="1"/>
  <c r="K22"/>
  <c r="J22"/>
  <c r="O22" s="1"/>
  <c r="L21"/>
  <c r="M21" s="1"/>
  <c r="N21" s="1"/>
  <c r="K21"/>
  <c r="J21"/>
  <c r="O21" s="1"/>
  <c r="L29"/>
  <c r="K29"/>
  <c r="J29"/>
  <c r="O29" s="1"/>
  <c r="L34"/>
  <c r="K34"/>
  <c r="J34"/>
  <c r="O34" s="1"/>
  <c r="L33"/>
  <c r="K33"/>
  <c r="J33"/>
  <c r="O33" s="1"/>
  <c r="L32"/>
  <c r="K32"/>
  <c r="J32"/>
  <c r="O32" s="1"/>
  <c r="L28"/>
  <c r="K28"/>
  <c r="J28"/>
  <c r="O28" s="1"/>
  <c r="L23"/>
  <c r="K23"/>
  <c r="J23"/>
  <c r="O23" s="1"/>
  <c r="L26"/>
  <c r="K26"/>
  <c r="J26"/>
  <c r="O26" s="1"/>
  <c r="L24"/>
  <c r="K24"/>
  <c r="J24"/>
  <c r="O24" s="1"/>
  <c r="J31"/>
  <c r="O31" s="1"/>
  <c r="K31"/>
  <c r="L31"/>
  <c r="J27"/>
  <c r="O27" s="1"/>
  <c r="K27"/>
  <c r="L27"/>
  <c r="J30"/>
  <c r="O30" s="1"/>
  <c r="K30"/>
  <c r="L30"/>
  <c r="L25"/>
  <c r="K25"/>
  <c r="L20"/>
  <c r="K20"/>
  <c r="J25"/>
  <c r="O25" s="1"/>
  <c r="J20"/>
  <c r="L35"/>
  <c r="J35"/>
  <c r="O35" s="1"/>
  <c r="K35"/>
  <c r="M22" l="1"/>
  <c r="N22" s="1"/>
  <c r="M34"/>
  <c r="N34" s="1"/>
  <c r="M29"/>
  <c r="N29" s="1"/>
  <c r="M33"/>
  <c r="N33" s="1"/>
  <c r="M28"/>
  <c r="N28" s="1"/>
  <c r="M32"/>
  <c r="N32" s="1"/>
  <c r="M23"/>
  <c r="N23" s="1"/>
  <c r="M26"/>
  <c r="N26" s="1"/>
  <c r="M24"/>
  <c r="N24" s="1"/>
  <c r="M27"/>
  <c r="N27" s="1"/>
  <c r="M31"/>
  <c r="N31" s="1"/>
  <c r="M30"/>
  <c r="N30" s="1"/>
  <c r="M35"/>
  <c r="N35" s="1"/>
  <c r="M20"/>
  <c r="N20" s="1"/>
  <c r="M25"/>
  <c r="N25" s="1"/>
  <c r="O20"/>
  <c r="C17" l="1"/>
</calcChain>
</file>

<file path=xl/sharedStrings.xml><?xml version="1.0" encoding="utf-8"?>
<sst xmlns="http://schemas.openxmlformats.org/spreadsheetml/2006/main" count="70" uniqueCount="52">
  <si>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</si>
  <si>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</si>
  <si>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</si>
  <si>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</si>
  <si>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</si>
  <si>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</si>
  <si>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</si>
  <si>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</si>
  <si>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</si>
  <si>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</si>
  <si>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</si>
  <si>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</si>
  <si>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</si>
  <si>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</si>
  <si>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</si>
  <si>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</si>
  <si>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</si>
  <si>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</si>
  <si>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</si>
  <si>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</si>
  <si>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</si>
  <si>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</si>
  <si>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</si>
  <si>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</si>
  <si>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</si>
  <si>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уп</t>
  </si>
  <si>
    <t>шт</t>
  </si>
  <si>
    <t xml:space="preserve">Пробирка вакуумная 5мл 13*100 активатор сверт. + гель </t>
  </si>
  <si>
    <t>Пробирка вакуумная 4,5мл 13*75 Цитрат натрия 3,8%</t>
  </si>
  <si>
    <t>Ланцет-лезвие одноразовый с глубиной прокола 1,0мм розовый 200шт/уп</t>
  </si>
  <si>
    <t>Пробирка вакуумная 6,3мл 13*100 Цитрат натрия 3,8%</t>
  </si>
  <si>
    <t>Игла -бабочка с держателем 0,55*19, трубка 19см</t>
  </si>
  <si>
    <t xml:space="preserve">Пробирка вакуумная ЭДТА К3 3 мл 13*75 </t>
  </si>
  <si>
    <t>Пробирка вакуумная 6 мл 13*100 активатор свертывания</t>
  </si>
  <si>
    <t xml:space="preserve">Игла 38*08 зеленая двухсторон. с визуальной камерой, 100шт/уп </t>
  </si>
  <si>
    <t xml:space="preserve">Игла 0,6*25 двухсторон. с визуальной камерой, 100шт/уп </t>
  </si>
  <si>
    <t>Игла-бабочка с держателем 0,9*19, трубка 19см</t>
  </si>
  <si>
    <t xml:space="preserve">ИТОГО: </t>
  </si>
  <si>
    <t>Пробирка для каппилярной крови ЭДТА К3 0,5мл без каппиляра 10*45мм</t>
  </si>
  <si>
    <t>Пробирка для каппилярной крови ЭДТА К3 0,5мл с каппиляром 10*45мм</t>
  </si>
  <si>
    <t>Пробирка для каппилярной крови ЭДТА К3 1,0мл без каппиляра 10*45мм</t>
  </si>
  <si>
    <t>КП вх.3693 от 02.09.2021</t>
  </si>
  <si>
    <t>Пробирка вакуумная для исследования плазмы (литий гепарин) 2мл, 13х75</t>
  </si>
  <si>
    <t>КП вх.3692 от 02.09.2021</t>
  </si>
  <si>
    <t>КП вх.3691 от 02.09.2021</t>
  </si>
  <si>
    <t>к Извещению о проведении закупки</t>
  </si>
  <si>
    <t>№ 219-21н</t>
  </si>
  <si>
    <t>участниками которого могут являться только субъекты малого и среднего предпринимательства</t>
  </si>
  <si>
    <t>на поставку пробирок и игл для КЛД путем запроса котировок в электронной форме,</t>
  </si>
  <si>
    <t>Приложение № 4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</si>
  <si>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</si>
  <si>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3 004 600,00 (три миллиона четыре тысячи шестьсот) рублей.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</si>
</sst>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"/>
  <sheetViews>
    <sheetView tabSelected="1" topLeftCell="A23" zoomScale="85" zoomScaleNormal="85" zoomScalePageLayoutView="70" workbookViewId="0">
      <selection sqref="A1:O40"/>
    </sheetView>
  </sheetViews>
  <sheetFormatPr defaultColWidth="9.109375" defaultRowHeight="14.4"/>
  <cols>
    <col min="1" max="1" width="9.109375" style="2"/>
    <col min="2" max="2" width="35.21875" style="2" customWidth="1"/>
    <col min="3" max="4" width="9.109375" style="2"/>
    <col min="5" max="5" width="14.88671875" style="3" customWidth="1"/>
    <col min="6" max="7" width="14.6640625" style="3" customWidth="1"/>
    <col min="8" max="8" width="14.6640625" style="3" hidden="1" customWidth="1"/>
    <col min="9" max="9" width="14.44140625" style="3" hidden="1" customWidth="1"/>
    <col min="10" max="10" width="13.6640625" style="3" customWidth="1"/>
    <col min="11" max="11" width="9.44140625" style="2" customWidth="1"/>
    <col min="12" max="12" width="12.5546875" style="2" customWidth="1"/>
    <col min="13" max="13" width="10.33203125" style="2" customWidth="1"/>
    <col min="14" max="14" width="14.33203125" style="2" customWidth="1"/>
    <col min="15" max="15" width="13.33203125" style="3" customWidth="1"/>
    <col min="16" max="16384" width="9.109375" style="1"/>
  </cols>
  <sheetData>
    <row r="1" spans="1:15">
      <c r="O1" s="37" t="s">
        <v>49</v>
      </c>
    </row>
    <row r="2" spans="1:15">
      <c r="A2" s="11"/>
      <c r="B2" s="11"/>
      <c r="C2" s="11"/>
      <c r="D2" s="11"/>
      <c r="K2" s="11"/>
      <c r="L2" s="11"/>
      <c r="M2" s="11"/>
      <c r="N2" s="11"/>
      <c r="O2" s="37" t="s">
        <v>45</v>
      </c>
    </row>
    <row r="3" spans="1:15">
      <c r="A3" s="11"/>
      <c r="B3" s="11"/>
      <c r="C3" s="11"/>
      <c r="D3" s="11"/>
      <c r="K3" s="11"/>
      <c r="L3" s="11"/>
      <c r="M3" s="11"/>
      <c r="N3" s="11"/>
      <c r="O3" s="37" t="s">
        <v>48</v>
      </c>
    </row>
    <row r="4" spans="1:15">
      <c r="A4" s="24"/>
      <c r="B4" s="24"/>
      <c r="C4" s="24"/>
      <c r="D4" s="24"/>
      <c r="K4" s="24"/>
      <c r="L4" s="24"/>
      <c r="M4" s="24"/>
      <c r="N4" s="24"/>
      <c r="O4" s="37" t="s">
        <v>47</v>
      </c>
    </row>
    <row r="5" spans="1:15">
      <c r="A5" s="11"/>
      <c r="B5" s="11"/>
      <c r="C5" s="11"/>
      <c r="D5" s="11"/>
      <c r="K5" s="11"/>
      <c r="L5" s="11"/>
      <c r="M5" s="11"/>
      <c r="N5" s="11"/>
      <c r="O5" s="37" t="s">
        <v>46</v>
      </c>
    </row>
    <row r="6" spans="1:15">
      <c r="A6" s="11"/>
      <c r="B6" s="11"/>
      <c r="C6" s="11"/>
      <c r="D6" s="11"/>
      <c r="K6" s="11"/>
      <c r="L6" s="11"/>
      <c r="M6" s="11"/>
      <c r="N6" s="11"/>
    </row>
    <row r="7" spans="1:15">
      <c r="A7" s="11"/>
      <c r="B7" s="11"/>
      <c r="C7" s="11"/>
      <c r="D7" s="11"/>
      <c r="K7" s="11"/>
      <c r="L7" s="11"/>
      <c r="M7" s="11"/>
      <c r="N7" s="11"/>
    </row>
    <row r="8" spans="1:15" s="8" customFormat="1">
      <c r="A8" s="6"/>
      <c r="B8" s="6"/>
      <c r="C8" s="6"/>
      <c r="D8" s="6"/>
      <c r="E8" s="7"/>
      <c r="F8" s="7"/>
      <c r="G8" s="7"/>
      <c r="H8" s="7"/>
      <c r="I8" s="7"/>
      <c r="J8" s="7"/>
      <c r="K8" s="6"/>
      <c r="L8" s="6"/>
      <c r="M8" s="6"/>
      <c r="N8" s="6"/>
      <c r="O8" s="9" t="s">
        <v>16</v>
      </c>
    </row>
    <row r="9" spans="1:15" s="8" customFormat="1">
      <c r="A9" s="6"/>
      <c r="B9" s="6"/>
      <c r="C9" s="6"/>
      <c r="D9" s="6"/>
      <c r="E9" s="7"/>
      <c r="F9" s="7"/>
      <c r="G9" s="7"/>
      <c r="H9" s="7"/>
      <c r="I9" s="7"/>
      <c r="J9" s="7"/>
      <c r="K9" s="6"/>
      <c r="L9" s="6"/>
      <c r="M9" s="6"/>
      <c r="N9" s="6"/>
      <c r="O9" s="10" t="s">
        <v>21</v>
      </c>
    </row>
    <row r="10" spans="1:15" s="8" customFormat="1">
      <c r="A10" s="6"/>
      <c r="B10" s="6"/>
      <c r="C10" s="6"/>
      <c r="D10" s="6"/>
      <c r="E10" s="7"/>
      <c r="F10" s="7"/>
      <c r="G10" s="7"/>
      <c r="H10" s="7"/>
      <c r="I10" s="7"/>
      <c r="J10" s="7"/>
      <c r="K10" s="6"/>
      <c r="L10" s="6"/>
      <c r="M10" s="6"/>
      <c r="N10" s="6"/>
      <c r="O10" s="10" t="s">
        <v>17</v>
      </c>
    </row>
    <row r="11" spans="1:15" s="8" customFormat="1">
      <c r="A11" s="6"/>
      <c r="B11" s="6"/>
      <c r="C11" s="6"/>
      <c r="D11" s="6"/>
      <c r="E11" s="7"/>
      <c r="F11" s="7"/>
      <c r="G11" s="7"/>
      <c r="H11" s="7"/>
      <c r="I11" s="7"/>
      <c r="J11" s="7"/>
      <c r="K11" s="6"/>
      <c r="L11" s="6"/>
      <c r="M11" s="6"/>
      <c r="N11" s="6"/>
      <c r="O11" s="7"/>
    </row>
    <row r="12" spans="1:15" s="8" customFormat="1" ht="28.8" customHeight="1">
      <c r="A12" s="6"/>
      <c r="B12" s="6"/>
      <c r="C12" s="6"/>
      <c r="D12" s="6"/>
      <c r="E12" s="7"/>
      <c r="F12" s="7"/>
      <c r="G12" s="7"/>
      <c r="H12" s="7"/>
      <c r="I12" s="7"/>
      <c r="J12" s="7"/>
      <c r="K12" s="6"/>
      <c r="L12" s="28" t="s">
        <v>20</v>
      </c>
      <c r="M12" s="28"/>
      <c r="N12" s="6"/>
      <c r="O12" s="4" t="s">
        <v>18</v>
      </c>
    </row>
    <row r="13" spans="1:15" ht="18">
      <c r="O13" s="5"/>
    </row>
    <row r="14" spans="1:15" ht="18">
      <c r="B14" s="29" t="s">
        <v>19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5"/>
    </row>
    <row r="17" spans="1:15" s="16" customFormat="1" ht="37.799999999999997" customHeight="1">
      <c r="A17" s="32" t="s">
        <v>14</v>
      </c>
      <c r="B17" s="33"/>
      <c r="C17" s="34">
        <f>SUMIF(O20:O35,"&gt;0")</f>
        <v>3153426.666666667</v>
      </c>
      <c r="D17" s="33"/>
      <c r="E17" s="13" t="s">
        <v>41</v>
      </c>
      <c r="F17" s="13" t="s">
        <v>43</v>
      </c>
      <c r="G17" s="13" t="s">
        <v>44</v>
      </c>
      <c r="H17" s="13"/>
      <c r="I17" s="14"/>
      <c r="J17" s="14"/>
      <c r="K17" s="15"/>
      <c r="L17" s="15"/>
      <c r="M17" s="15"/>
      <c r="N17" s="15"/>
      <c r="O17" s="14"/>
    </row>
    <row r="18" spans="1:15" s="16" customFormat="1" ht="30" customHeight="1">
      <c r="A18" s="26" t="s">
        <v>0</v>
      </c>
      <c r="B18" s="26" t="s">
        <v>1</v>
      </c>
      <c r="C18" s="26" t="s">
        <v>2</v>
      </c>
      <c r="D18" s="26"/>
      <c r="E18" s="14" t="s">
        <v>5</v>
      </c>
      <c r="F18" s="14" t="s">
        <v>7</v>
      </c>
      <c r="G18" s="14" t="s">
        <v>8</v>
      </c>
      <c r="H18" s="14" t="s">
        <v>22</v>
      </c>
      <c r="I18" s="14" t="s">
        <v>23</v>
      </c>
      <c r="J18" s="35" t="s">
        <v>15</v>
      </c>
      <c r="K18" s="26" t="s">
        <v>11</v>
      </c>
      <c r="L18" s="26" t="s">
        <v>12</v>
      </c>
      <c r="M18" s="26" t="s">
        <v>13</v>
      </c>
      <c r="N18" s="26" t="s">
        <v>9</v>
      </c>
      <c r="O18" s="31" t="s">
        <v>10</v>
      </c>
    </row>
    <row r="19" spans="1:15" s="16" customFormat="1" ht="13.8">
      <c r="A19" s="26"/>
      <c r="B19" s="26"/>
      <c r="C19" s="15" t="s">
        <v>3</v>
      </c>
      <c r="D19" s="15" t="s">
        <v>4</v>
      </c>
      <c r="E19" s="14" t="s">
        <v>6</v>
      </c>
      <c r="F19" s="14" t="s">
        <v>6</v>
      </c>
      <c r="G19" s="14" t="s">
        <v>6</v>
      </c>
      <c r="H19" s="14" t="s">
        <v>6</v>
      </c>
      <c r="I19" s="14" t="s">
        <v>6</v>
      </c>
      <c r="J19" s="36"/>
      <c r="K19" s="26"/>
      <c r="L19" s="26"/>
      <c r="M19" s="26"/>
      <c r="N19" s="26"/>
      <c r="O19" s="31"/>
    </row>
    <row r="20" spans="1:15" s="22" customFormat="1" ht="25.8" customHeight="1">
      <c r="A20" s="19">
        <v>1</v>
      </c>
      <c r="B20" s="25" t="s">
        <v>38</v>
      </c>
      <c r="C20" s="23" t="s">
        <v>26</v>
      </c>
      <c r="D20" s="17">
        <v>12000</v>
      </c>
      <c r="E20" s="21">
        <v>8.99</v>
      </c>
      <c r="F20" s="21">
        <v>8.75</v>
      </c>
      <c r="G20" s="21">
        <v>8.3000000000000007</v>
      </c>
      <c r="H20" s="21"/>
      <c r="I20" s="21"/>
      <c r="J20" s="21">
        <f t="shared" ref="J20" si="0">AVERAGE(E20:I20)</f>
        <v>8.6800000000000015</v>
      </c>
      <c r="K20" s="19">
        <f t="shared" ref="K20" si="1">COUNT(E20:I20)</f>
        <v>3</v>
      </c>
      <c r="L20" s="19">
        <f t="shared" ref="L20" si="2">STDEV(E20:I20)</f>
        <v>0.35028559776275259</v>
      </c>
      <c r="M20" s="19">
        <f t="shared" ref="M20" si="3">L20/J20*100</f>
        <v>4.035548361322034</v>
      </c>
      <c r="N20" s="19" t="str">
        <f t="shared" ref="N20" si="4">IF(M20&lt;33,"ОДНОРОДНЫЕ","НЕОДНОРОДНЫЕ")</f>
        <v>ОДНОРОДНЫЕ</v>
      </c>
      <c r="O20" s="21">
        <f t="shared" ref="O20" si="5">D20*J20</f>
        <v>104160.00000000001</v>
      </c>
    </row>
    <row r="21" spans="1:15" s="22" customFormat="1" ht="25.8" customHeight="1">
      <c r="A21" s="19">
        <v>2</v>
      </c>
      <c r="B21" s="25" t="s">
        <v>39</v>
      </c>
      <c r="C21" s="23" t="s">
        <v>26</v>
      </c>
      <c r="D21" s="17">
        <v>1000</v>
      </c>
      <c r="E21" s="21">
        <v>12.75</v>
      </c>
      <c r="F21" s="21">
        <v>12.4</v>
      </c>
      <c r="G21" s="21">
        <v>11.7</v>
      </c>
      <c r="H21" s="21"/>
      <c r="I21" s="21"/>
      <c r="J21" s="21">
        <f t="shared" ref="J21:J22" si="6">AVERAGE(E21:I21)</f>
        <v>12.283333333333331</v>
      </c>
      <c r="K21" s="19">
        <f t="shared" ref="K21:K22" si="7">COUNT(E21:I21)</f>
        <v>3</v>
      </c>
      <c r="L21" s="19">
        <f t="shared" ref="L21:L22" si="8">STDEV(E21:I21)</f>
        <v>0.53463383107823059</v>
      </c>
      <c r="M21" s="19">
        <f t="shared" ref="M21:M22" si="9">L21/J21*100</f>
        <v>4.3525142285880376</v>
      </c>
      <c r="N21" s="19" t="str">
        <f t="shared" ref="N21:N22" si="10">IF(M21&lt;33,"ОДНОРОДНЫЕ","НЕОДНОРОДНЫЕ")</f>
        <v>ОДНОРОДНЫЕ</v>
      </c>
      <c r="O21" s="21">
        <f t="shared" ref="O21:O22" si="11">D21*J21</f>
        <v>12283.333333333332</v>
      </c>
    </row>
    <row r="22" spans="1:15" s="22" customFormat="1" ht="25.8" customHeight="1">
      <c r="A22" s="19">
        <v>3</v>
      </c>
      <c r="B22" s="25" t="s">
        <v>40</v>
      </c>
      <c r="C22" s="23" t="s">
        <v>26</v>
      </c>
      <c r="D22" s="17">
        <v>1000</v>
      </c>
      <c r="E22" s="21">
        <v>10.67</v>
      </c>
      <c r="F22" s="21">
        <v>10.38</v>
      </c>
      <c r="G22" s="21">
        <v>9.8000000000000007</v>
      </c>
      <c r="H22" s="21"/>
      <c r="I22" s="21"/>
      <c r="J22" s="21">
        <f t="shared" si="6"/>
        <v>10.283333333333333</v>
      </c>
      <c r="K22" s="19">
        <f t="shared" si="7"/>
        <v>3</v>
      </c>
      <c r="L22" s="19">
        <f t="shared" si="8"/>
        <v>0.44298231717907099</v>
      </c>
      <c r="M22" s="19">
        <f t="shared" si="9"/>
        <v>4.3077696970412092</v>
      </c>
      <c r="N22" s="19" t="str">
        <f t="shared" si="10"/>
        <v>ОДНОРОДНЫЕ</v>
      </c>
      <c r="O22" s="21">
        <f t="shared" si="11"/>
        <v>10283.333333333334</v>
      </c>
    </row>
    <row r="23" spans="1:15" s="22" customFormat="1" ht="25.8" customHeight="1">
      <c r="A23" s="19">
        <v>4</v>
      </c>
      <c r="B23" s="25" t="s">
        <v>32</v>
      </c>
      <c r="C23" s="23" t="s">
        <v>26</v>
      </c>
      <c r="D23" s="17">
        <v>80000</v>
      </c>
      <c r="E23" s="21">
        <v>8.2799999999999994</v>
      </c>
      <c r="F23" s="21">
        <v>8.06</v>
      </c>
      <c r="G23" s="21">
        <v>7.6</v>
      </c>
      <c r="H23" s="21"/>
      <c r="I23" s="21"/>
      <c r="J23" s="21">
        <f t="shared" ref="J23" si="12">AVERAGE(E23:I23)</f>
        <v>7.9799999999999995</v>
      </c>
      <c r="K23" s="19">
        <f t="shared" ref="K23" si="13">COUNT(E23:I23)</f>
        <v>3</v>
      </c>
      <c r="L23" s="19">
        <f t="shared" ref="L23" si="14">STDEV(E23:I23)</f>
        <v>0.34698703145795468</v>
      </c>
      <c r="M23" s="19">
        <f t="shared" ref="M23" si="15">L23/J23*100</f>
        <v>4.3482084142600836</v>
      </c>
      <c r="N23" s="19" t="str">
        <f t="shared" ref="N23" si="16">IF(M23&lt;33,"ОДНОРОДНЫЕ","НЕОДНОРОДНЫЕ")</f>
        <v>ОДНОРОДНЫЕ</v>
      </c>
      <c r="O23" s="21">
        <f t="shared" ref="O23" si="17">D23*J23</f>
        <v>638400</v>
      </c>
    </row>
    <row r="24" spans="1:15" s="22" customFormat="1" ht="25.8" customHeight="1">
      <c r="A24" s="19">
        <v>5</v>
      </c>
      <c r="B24" s="25" t="s">
        <v>33</v>
      </c>
      <c r="C24" s="23" t="s">
        <v>26</v>
      </c>
      <c r="D24" s="17">
        <v>35000</v>
      </c>
      <c r="E24" s="21">
        <v>8.39</v>
      </c>
      <c r="F24" s="21">
        <v>8.16</v>
      </c>
      <c r="G24" s="21">
        <v>7.7</v>
      </c>
      <c r="H24" s="21"/>
      <c r="I24" s="21"/>
      <c r="J24" s="21">
        <f t="shared" ref="J24" si="18">AVERAGE(E24:I24)</f>
        <v>8.0833333333333339</v>
      </c>
      <c r="K24" s="19">
        <f t="shared" ref="K24" si="19">COUNT(E24:I24)</f>
        <v>3</v>
      </c>
      <c r="L24" s="19">
        <f t="shared" ref="L24" si="20">STDEV(E24:I24)</f>
        <v>0.35133080327997485</v>
      </c>
      <c r="M24" s="19">
        <f t="shared" ref="M24" si="21">L24/J24*100</f>
        <v>4.3463604529481419</v>
      </c>
      <c r="N24" s="19" t="str">
        <f t="shared" ref="N24" si="22">IF(M24&lt;33,"ОДНОРОДНЫЕ","НЕОДНОРОДНЫЕ")</f>
        <v>ОДНОРОДНЫЕ</v>
      </c>
      <c r="O24" s="21">
        <f t="shared" ref="O24" si="23">D24*J24</f>
        <v>282916.66666666669</v>
      </c>
    </row>
    <row r="25" spans="1:15" s="22" customFormat="1" ht="25.8" customHeight="1">
      <c r="A25" s="19">
        <v>6</v>
      </c>
      <c r="B25" s="25" t="s">
        <v>27</v>
      </c>
      <c r="C25" s="23" t="s">
        <v>26</v>
      </c>
      <c r="D25" s="17">
        <v>50000</v>
      </c>
      <c r="E25" s="21">
        <v>12.75</v>
      </c>
      <c r="F25" s="21">
        <v>12.4</v>
      </c>
      <c r="G25" s="21">
        <v>11.7</v>
      </c>
      <c r="H25" s="21"/>
      <c r="I25" s="21"/>
      <c r="J25" s="21">
        <f>AVERAGE(E25:I25)</f>
        <v>12.283333333333331</v>
      </c>
      <c r="K25" s="19">
        <f>COUNT(E25:I25)</f>
        <v>3</v>
      </c>
      <c r="L25" s="19">
        <f>STDEV(E25:I25)</f>
        <v>0.53463383107823059</v>
      </c>
      <c r="M25" s="19">
        <f>L25/J25*100</f>
        <v>4.3525142285880376</v>
      </c>
      <c r="N25" s="19" t="str">
        <f>IF(M25&lt;33,"ОДНОРОДНЫЕ","НЕОДНОРОДНЫЕ")</f>
        <v>ОДНОРОДНЫЕ</v>
      </c>
      <c r="O25" s="21">
        <f>D25*J25</f>
        <v>614166.66666666663</v>
      </c>
    </row>
    <row r="26" spans="1:15" s="22" customFormat="1" ht="25.8" customHeight="1">
      <c r="A26" s="19">
        <v>7</v>
      </c>
      <c r="B26" s="25" t="s">
        <v>42</v>
      </c>
      <c r="C26" s="23" t="s">
        <v>26</v>
      </c>
      <c r="D26" s="17">
        <v>3000</v>
      </c>
      <c r="E26" s="21">
        <v>9.48</v>
      </c>
      <c r="F26" s="21">
        <v>9.2200000000000006</v>
      </c>
      <c r="G26" s="21">
        <v>8.6999999999999993</v>
      </c>
      <c r="H26" s="21"/>
      <c r="I26" s="21"/>
      <c r="J26" s="21">
        <f t="shared" ref="J26" si="24">AVERAGE(E26:I26)</f>
        <v>9.1333333333333346</v>
      </c>
      <c r="K26" s="19">
        <f t="shared" ref="K26" si="25">COUNT(E26:I26)</f>
        <v>3</v>
      </c>
      <c r="L26" s="19">
        <f t="shared" ref="L26" si="26">STDEV(E26:I26)</f>
        <v>0.39715656022949658</v>
      </c>
      <c r="M26" s="19">
        <f t="shared" ref="M26" si="27">L26/J26*100</f>
        <v>4.3484294915638309</v>
      </c>
      <c r="N26" s="19" t="str">
        <f t="shared" ref="N26" si="28">IF(M26&lt;33,"ОДНОРОДНЫЕ","НЕОДНОРОДНЫЕ")</f>
        <v>ОДНОРОДНЫЕ</v>
      </c>
      <c r="O26" s="21">
        <f t="shared" ref="O26" si="29">D26*J26</f>
        <v>27400.000000000004</v>
      </c>
    </row>
    <row r="27" spans="1:15" s="22" customFormat="1" ht="25.8" customHeight="1">
      <c r="A27" s="19">
        <v>8</v>
      </c>
      <c r="B27" s="25" t="s">
        <v>28</v>
      </c>
      <c r="C27" s="23" t="s">
        <v>26</v>
      </c>
      <c r="D27" s="20">
        <v>12000</v>
      </c>
      <c r="E27" s="21">
        <v>8.18</v>
      </c>
      <c r="F27" s="21">
        <v>7.95</v>
      </c>
      <c r="G27" s="21">
        <v>7.6</v>
      </c>
      <c r="H27" s="21"/>
      <c r="I27" s="21"/>
      <c r="J27" s="21">
        <f t="shared" ref="J27:J35" si="30">AVERAGE(E27:I27)</f>
        <v>7.9099999999999993</v>
      </c>
      <c r="K27" s="19">
        <f t="shared" ref="K27:K35" si="31">COUNT(E27:I27)</f>
        <v>3</v>
      </c>
      <c r="L27" s="19">
        <f t="shared" ref="L27:L35" si="32">STDEV(E27:I27)</f>
        <v>0.29206163733021101</v>
      </c>
      <c r="M27" s="19">
        <f t="shared" ref="M27:M35" si="33">L27/J27*100</f>
        <v>3.6923089422276996</v>
      </c>
      <c r="N27" s="19" t="str">
        <f t="shared" ref="N27:N35" si="34">IF(M27&lt;33,"ОДНОРОДНЫЕ","НЕОДНОРОДНЫЕ")</f>
        <v>ОДНОРОДНЫЕ</v>
      </c>
      <c r="O27" s="21">
        <f t="shared" ref="O27:O35" si="35">D27*J27</f>
        <v>94919.999999999985</v>
      </c>
    </row>
    <row r="28" spans="1:15" s="22" customFormat="1" ht="25.8" customHeight="1">
      <c r="A28" s="19">
        <v>9</v>
      </c>
      <c r="B28" s="25" t="s">
        <v>30</v>
      </c>
      <c r="C28" s="23" t="s">
        <v>26</v>
      </c>
      <c r="D28" s="20">
        <v>10000</v>
      </c>
      <c r="E28" s="21">
        <v>11.45</v>
      </c>
      <c r="F28" s="21">
        <v>11.13</v>
      </c>
      <c r="G28" s="21">
        <v>10.5</v>
      </c>
      <c r="H28" s="21"/>
      <c r="I28" s="21"/>
      <c r="J28" s="21">
        <f t="shared" si="30"/>
        <v>11.026666666666666</v>
      </c>
      <c r="K28" s="19">
        <f t="shared" si="31"/>
        <v>3</v>
      </c>
      <c r="L28" s="19">
        <f t="shared" si="32"/>
        <v>0.48335632129240852</v>
      </c>
      <c r="M28" s="19">
        <f t="shared" si="33"/>
        <v>4.3835216562189405</v>
      </c>
      <c r="N28" s="19" t="str">
        <f t="shared" si="34"/>
        <v>ОДНОРОДНЫЕ</v>
      </c>
      <c r="O28" s="21">
        <f t="shared" si="35"/>
        <v>110266.66666666666</v>
      </c>
    </row>
    <row r="29" spans="1:15" s="22" customFormat="1" ht="25.8" customHeight="1">
      <c r="A29" s="19">
        <v>10</v>
      </c>
      <c r="B29" s="25" t="s">
        <v>30</v>
      </c>
      <c r="C29" s="23" t="s">
        <v>26</v>
      </c>
      <c r="D29" s="20">
        <v>2000</v>
      </c>
      <c r="E29" s="21">
        <v>28.34</v>
      </c>
      <c r="F29" s="21">
        <v>27.56</v>
      </c>
      <c r="G29" s="21">
        <v>26</v>
      </c>
      <c r="H29" s="21"/>
      <c r="I29" s="21"/>
      <c r="J29" s="21">
        <f t="shared" si="30"/>
        <v>27.3</v>
      </c>
      <c r="K29" s="19">
        <f t="shared" si="31"/>
        <v>3</v>
      </c>
      <c r="L29" s="19">
        <f t="shared" si="32"/>
        <v>1.1914696806884002</v>
      </c>
      <c r="M29" s="19">
        <f t="shared" si="33"/>
        <v>4.3643578047194147</v>
      </c>
      <c r="N29" s="19" t="str">
        <f t="shared" si="34"/>
        <v>ОДНОРОДНЫЕ</v>
      </c>
      <c r="O29" s="21">
        <f t="shared" si="35"/>
        <v>54600</v>
      </c>
    </row>
    <row r="30" spans="1:15" s="22" customFormat="1" ht="25.8" customHeight="1">
      <c r="A30" s="19">
        <v>11</v>
      </c>
      <c r="B30" s="25" t="s">
        <v>29</v>
      </c>
      <c r="C30" s="23" t="s">
        <v>25</v>
      </c>
      <c r="D30" s="20">
        <v>80</v>
      </c>
      <c r="E30" s="21">
        <v>2398</v>
      </c>
      <c r="F30" s="21">
        <v>2332</v>
      </c>
      <c r="G30" s="21">
        <v>2200</v>
      </c>
      <c r="H30" s="21"/>
      <c r="I30" s="21"/>
      <c r="J30" s="21">
        <f t="shared" si="30"/>
        <v>2310</v>
      </c>
      <c r="K30" s="19">
        <f t="shared" si="31"/>
        <v>3</v>
      </c>
      <c r="L30" s="19">
        <f t="shared" si="32"/>
        <v>100.81666528902848</v>
      </c>
      <c r="M30" s="19">
        <f t="shared" si="33"/>
        <v>4.3643578047198472</v>
      </c>
      <c r="N30" s="19" t="str">
        <f t="shared" si="34"/>
        <v>ОДНОРОДНЫЕ</v>
      </c>
      <c r="O30" s="21">
        <f t="shared" si="35"/>
        <v>184800</v>
      </c>
    </row>
    <row r="31" spans="1:15" s="22" customFormat="1" ht="26.4" customHeight="1">
      <c r="A31" s="19">
        <v>12</v>
      </c>
      <c r="B31" s="25" t="s">
        <v>34</v>
      </c>
      <c r="C31" s="23" t="s">
        <v>26</v>
      </c>
      <c r="D31" s="20">
        <v>80000</v>
      </c>
      <c r="E31" s="21">
        <v>11.12</v>
      </c>
      <c r="F31" s="21">
        <v>10.81</v>
      </c>
      <c r="G31" s="21">
        <v>10.199999999999999</v>
      </c>
      <c r="H31" s="21"/>
      <c r="I31" s="21"/>
      <c r="J31" s="21">
        <f t="shared" si="30"/>
        <v>10.709999999999999</v>
      </c>
      <c r="K31" s="19">
        <f t="shared" si="31"/>
        <v>3</v>
      </c>
      <c r="L31" s="19">
        <f t="shared" si="32"/>
        <v>0.46808118953873529</v>
      </c>
      <c r="M31" s="19">
        <f t="shared" si="33"/>
        <v>4.3705059714167636</v>
      </c>
      <c r="N31" s="19" t="str">
        <f t="shared" si="34"/>
        <v>ОДНОРОДНЫЕ</v>
      </c>
      <c r="O31" s="21">
        <f t="shared" si="35"/>
        <v>856799.99999999988</v>
      </c>
    </row>
    <row r="32" spans="1:15" s="22" customFormat="1" ht="26.4" customHeight="1">
      <c r="A32" s="19">
        <v>13</v>
      </c>
      <c r="B32" s="25" t="s">
        <v>35</v>
      </c>
      <c r="C32" s="23" t="s">
        <v>26</v>
      </c>
      <c r="D32" s="20">
        <v>10000</v>
      </c>
      <c r="E32" s="21">
        <v>11.99</v>
      </c>
      <c r="F32" s="21">
        <v>11.66</v>
      </c>
      <c r="G32" s="21">
        <v>11</v>
      </c>
      <c r="H32" s="21"/>
      <c r="I32" s="21"/>
      <c r="J32" s="21">
        <f t="shared" si="30"/>
        <v>11.549999999999999</v>
      </c>
      <c r="K32" s="19">
        <f t="shared" si="31"/>
        <v>3</v>
      </c>
      <c r="L32" s="19">
        <f t="shared" si="32"/>
        <v>0.50408332644513643</v>
      </c>
      <c r="M32" s="19">
        <f t="shared" si="33"/>
        <v>4.3643578047197966</v>
      </c>
      <c r="N32" s="19" t="str">
        <f t="shared" si="34"/>
        <v>ОДНОРОДНЫЕ</v>
      </c>
      <c r="O32" s="21">
        <f t="shared" si="35"/>
        <v>115499.99999999999</v>
      </c>
    </row>
    <row r="33" spans="1:15" s="22" customFormat="1" ht="26.4" customHeight="1">
      <c r="A33" s="19">
        <v>14</v>
      </c>
      <c r="B33" s="25" t="s">
        <v>36</v>
      </c>
      <c r="C33" s="23" t="s">
        <v>26</v>
      </c>
      <c r="D33" s="20">
        <v>2000</v>
      </c>
      <c r="E33" s="21">
        <v>16.239999999999998</v>
      </c>
      <c r="F33" s="21">
        <v>15.79</v>
      </c>
      <c r="G33" s="21">
        <v>14.9</v>
      </c>
      <c r="H33" s="21"/>
      <c r="I33" s="21"/>
      <c r="J33" s="21">
        <f t="shared" si="30"/>
        <v>15.643333333333333</v>
      </c>
      <c r="K33" s="19">
        <f t="shared" si="31"/>
        <v>3</v>
      </c>
      <c r="L33" s="19">
        <f t="shared" si="32"/>
        <v>0.6819335255971346</v>
      </c>
      <c r="M33" s="19">
        <f t="shared" si="33"/>
        <v>4.3592596991080415</v>
      </c>
      <c r="N33" s="19" t="str">
        <f t="shared" si="34"/>
        <v>ОДНОРОДНЫЕ</v>
      </c>
      <c r="O33" s="21">
        <f t="shared" si="35"/>
        <v>31286.666666666664</v>
      </c>
    </row>
    <row r="34" spans="1:15" s="22" customFormat="1" ht="26.4" customHeight="1">
      <c r="A34" s="19">
        <v>15</v>
      </c>
      <c r="B34" s="25" t="s">
        <v>31</v>
      </c>
      <c r="C34" s="23" t="s">
        <v>26</v>
      </c>
      <c r="D34" s="20">
        <v>1000</v>
      </c>
      <c r="E34" s="21">
        <v>16.239999999999998</v>
      </c>
      <c r="F34" s="21">
        <v>15.79</v>
      </c>
      <c r="G34" s="21">
        <v>14.9</v>
      </c>
      <c r="H34" s="21"/>
      <c r="I34" s="21"/>
      <c r="J34" s="21">
        <f t="shared" si="30"/>
        <v>15.643333333333333</v>
      </c>
      <c r="K34" s="19">
        <f t="shared" si="31"/>
        <v>3</v>
      </c>
      <c r="L34" s="19">
        <f t="shared" si="32"/>
        <v>0.6819335255971346</v>
      </c>
      <c r="M34" s="19">
        <f t="shared" si="33"/>
        <v>4.3592596991080415</v>
      </c>
      <c r="N34" s="19" t="str">
        <f t="shared" si="34"/>
        <v>ОДНОРОДНЫЕ</v>
      </c>
      <c r="O34" s="21">
        <f t="shared" si="35"/>
        <v>15643.333333333332</v>
      </c>
    </row>
    <row r="35" spans="1:15" s="22" customFormat="1" ht="17.399999999999999" customHeight="1">
      <c r="A35" s="19">
        <v>16</v>
      </c>
      <c r="B35" s="18" t="s">
        <v>37</v>
      </c>
      <c r="C35" s="19"/>
      <c r="D35" s="20"/>
      <c r="E35" s="21">
        <v>3272690</v>
      </c>
      <c r="F35" s="21">
        <v>3182990</v>
      </c>
      <c r="G35" s="21">
        <v>3004600</v>
      </c>
      <c r="H35" s="21"/>
      <c r="I35" s="21"/>
      <c r="J35" s="21">
        <f t="shared" si="30"/>
        <v>3153426.6666666665</v>
      </c>
      <c r="K35" s="19">
        <f t="shared" si="31"/>
        <v>3</v>
      </c>
      <c r="L35" s="19">
        <f t="shared" si="32"/>
        <v>136468.14658862332</v>
      </c>
      <c r="M35" s="19">
        <f t="shared" si="33"/>
        <v>4.3276144021727685</v>
      </c>
      <c r="N35" s="19" t="str">
        <f t="shared" si="34"/>
        <v>ОДНОРОДНЫЕ</v>
      </c>
      <c r="O35" s="21">
        <f t="shared" si="35"/>
        <v>0</v>
      </c>
    </row>
    <row r="36" spans="1:15" s="8" customFormat="1">
      <c r="A36" s="6"/>
      <c r="B36" s="6"/>
      <c r="C36" s="6"/>
      <c r="D36" s="6"/>
      <c r="E36" s="7"/>
      <c r="F36" s="7"/>
      <c r="G36" s="7"/>
      <c r="H36" s="7"/>
      <c r="I36" s="7"/>
      <c r="J36" s="7"/>
      <c r="K36" s="6"/>
      <c r="L36" s="6"/>
      <c r="M36" s="6"/>
      <c r="N36" s="6"/>
      <c r="O36" s="7"/>
    </row>
    <row r="37" spans="1:15" s="38" customFormat="1" ht="31.8" customHeight="1">
      <c r="A37" s="30" t="s">
        <v>50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</row>
    <row r="38" spans="1:15" s="38" customFormat="1" ht="31.8" customHeight="1">
      <c r="A38" s="30" t="s">
        <v>24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</row>
    <row r="39" spans="1:15" s="38" customFormat="1" ht="17.399999999999999" customHeigh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5" s="38" customFormat="1" ht="30" customHeight="1">
      <c r="A40" s="39" t="s">
        <v>51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</row>
    <row r="41" spans="1:15" s="8" customFormat="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</row>
    <row r="42" spans="1:15" s="12" customFormat="1" ht="15" customHeight="1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</sheetData>
  <mergeCells count="19">
    <mergeCell ref="L12:M12"/>
    <mergeCell ref="B14:N14"/>
    <mergeCell ref="A41:O41"/>
    <mergeCell ref="O18:O19"/>
    <mergeCell ref="A17:B17"/>
    <mergeCell ref="C17:D17"/>
    <mergeCell ref="J18:J19"/>
    <mergeCell ref="K18:K19"/>
    <mergeCell ref="L18:L19"/>
    <mergeCell ref="M18:M19"/>
    <mergeCell ref="A37:O37"/>
    <mergeCell ref="A38:O38"/>
    <mergeCell ref="A39:O39"/>
    <mergeCell ref="A40:O40"/>
    <mergeCell ref="N18:N19"/>
    <mergeCell ref="A18:A19"/>
    <mergeCell ref="B18:B19"/>
    <mergeCell ref="C18:D18"/>
    <mergeCell ref="A42:O42"/>
  </mergeCells>
  <conditionalFormatting sqref="N20:N35">
    <cfRule type="containsText" dxfId="5" priority="16" operator="containsText" text="НЕ">
      <formula>NOT(ISERROR(SEARCH("НЕ",N20)))</formula>
    </cfRule>
    <cfRule type="containsText" dxfId="4" priority="17" operator="containsText" text="ОДНОРОДНЫЕ">
      <formula>NOT(ISERROR(SEARCH("ОДНОРОДНЫЕ",N20)))</formula>
    </cfRule>
    <cfRule type="containsText" dxfId="3" priority="18" operator="containsText" text="НЕОДНОРОДНЫЕ">
      <formula>NOT(ISERROR(SEARCH("НЕОДНОРОДНЫЕ",N20)))</formula>
    </cfRule>
  </conditionalFormatting>
  <conditionalFormatting sqref="N20:N35">
    <cfRule type="containsText" dxfId="2" priority="13" operator="containsText" text="НЕОДНОРОДНЫЕ">
      <formula>NOT(ISERROR(SEARCH("НЕОДНОРОДНЫЕ",N20)))</formula>
    </cfRule>
    <cfRule type="containsText" dxfId="1" priority="14" operator="containsText" text="ОДНОРОДНЫЕ">
      <formula>NOT(ISERROR(SEARCH("ОДНОРОДНЫЕ",N20)))</formula>
    </cfRule>
    <cfRule type="containsText" dxfId="0" priority="15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6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2021-09-06T03:44:14Z</dcterms:modified>
</cp:coreProperties>
</file>