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<sst xmlns="http://schemas.openxmlformats.org/spreadsheetml/2006/main" count="69" uniqueCount="53">
  <si>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</si>
  <si>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</si>
  <si>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</si>
  <si>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</si>
  <si>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</si>
  <si>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</si>
  <si>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</si>
  <si>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</si>
  <si>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</si>
  <si>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</si>
  <si>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</si>
  <si>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</si>
  <si>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</si>
  <si>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</si>
  <si>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</si>
  <si>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</si>
  <si>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</si>
  <si>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</si>
  <si>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</si>
  <si>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</si>
  <si>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</si>
  <si>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</si>
  <si>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</si>
  <si>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</si>
  <si>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</si>
  <si>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</si>
  <si>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</si>
  <si>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</si>
  <si>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</si>
  <si>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</si>
  <si>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</si>
  <si>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</si>
  <si>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 поставку реагентов к биохимическому анализатору Labio 200</t>
  </si>
  <si>
    <t>№ 236-21н</t>
  </si>
  <si>
    <t xml:space="preserve">Набор для определения общего белка; биуретовый метод. </t>
  </si>
  <si>
    <t>Набор реагентов для определения глюкозы.</t>
  </si>
  <si>
    <t>Контрольная сыворотка норма.</t>
  </si>
  <si>
    <t xml:space="preserve">Контрольная сыворотка патология. </t>
  </si>
  <si>
    <t xml:space="preserve">Мультикалибратор уровень 2. </t>
  </si>
  <si>
    <t>Кюветы реакционные.</t>
  </si>
  <si>
    <t>Набор реагентов для определения Креатинина.</t>
  </si>
  <si>
    <t>Набор реагентов для определения Аланинаминотрансферазы</t>
  </si>
  <si>
    <t>Набор реагентов для определения Прямого билирубина.</t>
  </si>
  <si>
    <t>Набор реагентов для определения Общего билирубина.</t>
  </si>
  <si>
    <t>Набор реагентов для определения Креатинфосфокиназы-МВ (КФК МБ)</t>
  </si>
  <si>
    <t>Набор реагентов для определения Мочевины.</t>
  </si>
  <si>
    <t>Набор реагентов для определения Аспартатаминотрансферазы</t>
  </si>
  <si>
    <t>Набор реагентов для определения Альфа-амилазы.</t>
  </si>
  <si>
    <t>Уп.</t>
  </si>
  <si>
    <t>КП вх.4078 от 04.10.2021</t>
  </si>
  <si>
    <t>КП вх.4079 от 04.10.2021</t>
  </si>
  <si>
    <t>КП вх.4080 от 04.10.2021</t>
  </si>
  <si>
    <t>Исходя из имеющегося у Заказчика объёма финансового обеспечения для осуществления закупки НМЦД устанавливается в размере  881 670 (восемьсот восемьдесят одна тысяча шестьсот семьдесят)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</si>
</sst>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 shrinkToFi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3" zoomScale="85" zoomScaleNormal="85" zoomScalePageLayoutView="70" workbookViewId="0">
      <selection activeCell="B21" sqref="B21"/>
    </sheetView>
  </sheetViews>
  <sheetFormatPr defaultColWidth="9.140625"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30</v>
      </c>
    </row>
    <row r="2" spans="1:15" x14ac:dyDescent="0.25">
      <c r="C2" s="16"/>
      <c r="D2" s="16"/>
      <c r="K2" s="16"/>
      <c r="L2" s="16"/>
      <c r="M2" s="16"/>
      <c r="N2" s="16"/>
      <c r="O2" s="38" t="s">
        <v>27</v>
      </c>
    </row>
    <row r="3" spans="1:15" x14ac:dyDescent="0.25">
      <c r="C3" s="16"/>
      <c r="D3" s="16"/>
      <c r="K3" s="16"/>
      <c r="L3" s="16"/>
      <c r="M3" s="16"/>
      <c r="N3" s="16"/>
      <c r="O3" s="38" t="s">
        <v>32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29</v>
      </c>
    </row>
    <row r="5" spans="1:15" x14ac:dyDescent="0.25">
      <c r="A5" s="21"/>
      <c r="C5" s="21"/>
      <c r="D5" s="21"/>
      <c r="K5" s="21"/>
      <c r="L5" s="21"/>
      <c r="M5" s="21"/>
      <c r="N5" s="21"/>
      <c r="O5" s="38" t="s">
        <v>28</v>
      </c>
    </row>
    <row r="6" spans="1:15" x14ac:dyDescent="0.2">
      <c r="C6" s="16"/>
      <c r="D6" s="16"/>
      <c r="K6" s="16"/>
      <c r="L6" s="16"/>
      <c r="M6" s="16"/>
      <c r="N6" s="16"/>
      <c r="O6" s="39" t="s">
        <v>33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44" t="s">
        <v>20</v>
      </c>
      <c r="M13" s="44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5" t="s">
        <v>19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5"/>
    </row>
    <row r="16" spans="1:15" hidden="1" x14ac:dyDescent="0.25"/>
    <row r="18" spans="1:15" s="8" customFormat="1" ht="40.9" customHeight="1" x14ac:dyDescent="0.25">
      <c r="A18" s="47" t="s">
        <v>14</v>
      </c>
      <c r="B18" s="48"/>
      <c r="C18" s="49">
        <f>SUMIF(O21:O63,"&gt;0")</f>
        <v>889048.33333333326</v>
      </c>
      <c r="D18" s="48"/>
      <c r="E18" s="19" t="s">
        <v>49</v>
      </c>
      <c r="F18" s="19" t="s">
        <v>50</v>
      </c>
      <c r="G18" s="19" t="s">
        <v>51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2" t="s">
        <v>0</v>
      </c>
      <c r="B19" s="53" t="s">
        <v>1</v>
      </c>
      <c r="C19" s="52" t="s">
        <v>2</v>
      </c>
      <c r="D19" s="52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0" t="s">
        <v>15</v>
      </c>
      <c r="K19" s="52" t="s">
        <v>11</v>
      </c>
      <c r="L19" s="52" t="s">
        <v>12</v>
      </c>
      <c r="M19" s="52" t="s">
        <v>13</v>
      </c>
      <c r="N19" s="52" t="s">
        <v>9</v>
      </c>
      <c r="O19" s="46" t="s">
        <v>10</v>
      </c>
    </row>
    <row r="20" spans="1:15" s="8" customFormat="1" ht="30" x14ac:dyDescent="0.25">
      <c r="A20" s="53"/>
      <c r="B20" s="54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1"/>
      <c r="K20" s="52"/>
      <c r="L20" s="52"/>
      <c r="M20" s="52"/>
      <c r="N20" s="52"/>
      <c r="O20" s="46"/>
    </row>
    <row r="21" spans="1:15" s="27" customFormat="1" ht="15.75" customHeight="1" x14ac:dyDescent="0.2">
      <c r="A21" s="23">
        <v>1</v>
      </c>
      <c r="B21" s="55" t="s">
        <v>40</v>
      </c>
      <c r="C21" s="57" t="s">
        <v>25</v>
      </c>
      <c r="D21" s="57">
        <v>12</v>
      </c>
      <c r="E21" s="58">
        <v>4450</v>
      </c>
      <c r="F21" s="59">
        <v>4380</v>
      </c>
      <c r="G21" s="59">
        <v>4400</v>
      </c>
      <c r="H21" s="19"/>
      <c r="I21" s="19"/>
      <c r="J21" s="19">
        <f t="shared" ref="J21:J22" si="0">AVERAGE(E21:I21)</f>
        <v>4410</v>
      </c>
      <c r="K21" s="26">
        <f t="shared" ref="K21:K22" si="1">COUNT(E21:I21)</f>
        <v>3</v>
      </c>
      <c r="L21" s="26">
        <f t="shared" ref="L21:L22" si="2">STDEV(E21:I21)</f>
        <v>36.055512754639892</v>
      </c>
      <c r="M21" s="26">
        <f t="shared" ref="M21:M22" si="3">L21/J21*100</f>
        <v>0.81758532323446476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52920</v>
      </c>
    </row>
    <row r="22" spans="1:15" s="27" customFormat="1" ht="14.25" customHeight="1" x14ac:dyDescent="0.25">
      <c r="A22" s="23">
        <v>2</v>
      </c>
      <c r="B22" s="56" t="s">
        <v>45</v>
      </c>
      <c r="C22" s="57" t="s">
        <v>25</v>
      </c>
      <c r="D22" s="57">
        <v>8</v>
      </c>
      <c r="E22" s="58">
        <v>10300</v>
      </c>
      <c r="F22" s="59">
        <v>10125</v>
      </c>
      <c r="G22" s="59">
        <v>10350</v>
      </c>
      <c r="H22" s="19"/>
      <c r="I22" s="19"/>
      <c r="J22" s="19">
        <f t="shared" si="0"/>
        <v>10258.333333333334</v>
      </c>
      <c r="K22" s="26">
        <f t="shared" si="1"/>
        <v>3</v>
      </c>
      <c r="L22" s="26">
        <f t="shared" si="2"/>
        <v>118.14539065631521</v>
      </c>
      <c r="M22" s="26">
        <f t="shared" si="3"/>
        <v>1.1517016148462895</v>
      </c>
      <c r="N22" s="26" t="str">
        <f t="shared" si="4"/>
        <v>ОДНОРОДНЫЕ</v>
      </c>
      <c r="O22" s="19">
        <f t="shared" si="5"/>
        <v>82066.666666666672</v>
      </c>
    </row>
    <row r="23" spans="1:15" s="27" customFormat="1" ht="14.25" customHeight="1" x14ac:dyDescent="0.25">
      <c r="A23" s="23">
        <v>3</v>
      </c>
      <c r="B23" s="56" t="s">
        <v>46</v>
      </c>
      <c r="C23" s="57" t="s">
        <v>25</v>
      </c>
      <c r="D23" s="57">
        <v>8</v>
      </c>
      <c r="E23" s="58">
        <v>10600</v>
      </c>
      <c r="F23" s="59">
        <v>10500</v>
      </c>
      <c r="G23" s="59">
        <v>10350</v>
      </c>
      <c r="H23" s="19"/>
      <c r="I23" s="19"/>
      <c r="J23" s="19">
        <f t="shared" ref="J23:J26" si="6">AVERAGE(E23:I23)</f>
        <v>10483.333333333334</v>
      </c>
      <c r="K23" s="26">
        <f t="shared" ref="K23:K26" si="7">COUNT(E23:I23)</f>
        <v>3</v>
      </c>
      <c r="L23" s="26">
        <f t="shared" ref="L23:L26" si="8">STDEV(E23:I23)</f>
        <v>125.83057392117917</v>
      </c>
      <c r="M23" s="26">
        <f t="shared" ref="M23:M26" si="9">L23/J23*100</f>
        <v>1.2002916431273052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83866.666666666672</v>
      </c>
    </row>
    <row r="24" spans="1:15" s="27" customFormat="1" ht="13.5" customHeight="1" x14ac:dyDescent="0.25">
      <c r="A24" s="23">
        <v>4</v>
      </c>
      <c r="B24" s="56" t="s">
        <v>41</v>
      </c>
      <c r="C24" s="57" t="s">
        <v>25</v>
      </c>
      <c r="D24" s="57">
        <v>8</v>
      </c>
      <c r="E24" s="58">
        <v>10600</v>
      </c>
      <c r="F24" s="59">
        <v>10500</v>
      </c>
      <c r="G24" s="59">
        <v>10700</v>
      </c>
      <c r="H24" s="19"/>
      <c r="I24" s="19"/>
      <c r="J24" s="19">
        <f t="shared" si="6"/>
        <v>10600</v>
      </c>
      <c r="K24" s="26">
        <f t="shared" si="7"/>
        <v>3</v>
      </c>
      <c r="L24" s="26">
        <f t="shared" si="8"/>
        <v>100</v>
      </c>
      <c r="M24" s="26">
        <f t="shared" si="9"/>
        <v>0.94339622641509435</v>
      </c>
      <c r="N24" s="26" t="str">
        <f t="shared" si="10"/>
        <v>ОДНОРОДНЫЕ</v>
      </c>
      <c r="O24" s="19">
        <f t="shared" si="11"/>
        <v>84800</v>
      </c>
    </row>
    <row r="25" spans="1:15" s="27" customFormat="1" ht="14.25" customHeight="1" x14ac:dyDescent="0.25">
      <c r="A25" s="23">
        <v>5</v>
      </c>
      <c r="B25" s="56" t="s">
        <v>47</v>
      </c>
      <c r="C25" s="57" t="s">
        <v>25</v>
      </c>
      <c r="D25" s="57">
        <v>8</v>
      </c>
      <c r="E25" s="58">
        <v>20200</v>
      </c>
      <c r="F25" s="59">
        <v>20000</v>
      </c>
      <c r="G25" s="59">
        <v>20150</v>
      </c>
      <c r="H25" s="19"/>
      <c r="I25" s="19"/>
      <c r="J25" s="19">
        <f t="shared" si="6"/>
        <v>20116.666666666668</v>
      </c>
      <c r="K25" s="26">
        <f t="shared" si="7"/>
        <v>3</v>
      </c>
      <c r="L25" s="26">
        <f t="shared" si="8"/>
        <v>104.08329997330664</v>
      </c>
      <c r="M25" s="26">
        <f t="shared" si="9"/>
        <v>0.51739834286647868</v>
      </c>
      <c r="N25" s="26" t="str">
        <f t="shared" si="10"/>
        <v>ОДНОРОДНЫЕ</v>
      </c>
      <c r="O25" s="19">
        <f t="shared" si="11"/>
        <v>160933.33333333334</v>
      </c>
    </row>
    <row r="26" spans="1:15" s="27" customFormat="1" ht="16.5" customHeight="1" x14ac:dyDescent="0.25">
      <c r="A26" s="23">
        <v>6</v>
      </c>
      <c r="B26" s="56" t="s">
        <v>42</v>
      </c>
      <c r="C26" s="57" t="s">
        <v>25</v>
      </c>
      <c r="D26" s="57">
        <v>4</v>
      </c>
      <c r="E26" s="58">
        <v>2850</v>
      </c>
      <c r="F26" s="59">
        <v>2800</v>
      </c>
      <c r="G26" s="59">
        <v>2900</v>
      </c>
      <c r="H26" s="19"/>
      <c r="I26" s="19"/>
      <c r="J26" s="19">
        <f t="shared" si="6"/>
        <v>2850</v>
      </c>
      <c r="K26" s="26">
        <f t="shared" si="7"/>
        <v>3</v>
      </c>
      <c r="L26" s="26">
        <f t="shared" si="8"/>
        <v>50</v>
      </c>
      <c r="M26" s="26">
        <f t="shared" si="9"/>
        <v>1.7543859649122806</v>
      </c>
      <c r="N26" s="26" t="str">
        <f t="shared" si="10"/>
        <v>ОДНОРОДНЫЕ</v>
      </c>
      <c r="O26" s="19">
        <f t="shared" si="11"/>
        <v>11400</v>
      </c>
    </row>
    <row r="27" spans="1:15" s="27" customFormat="1" ht="14.25" customHeight="1" x14ac:dyDescent="0.25">
      <c r="A27" s="23">
        <v>7</v>
      </c>
      <c r="B27" s="56" t="s">
        <v>43</v>
      </c>
      <c r="C27" s="57" t="s">
        <v>25</v>
      </c>
      <c r="D27" s="57">
        <v>10</v>
      </c>
      <c r="E27" s="58">
        <v>6500</v>
      </c>
      <c r="F27" s="59">
        <v>6450</v>
      </c>
      <c r="G27" s="59">
        <v>6550</v>
      </c>
      <c r="H27" s="19"/>
      <c r="I27" s="19"/>
      <c r="J27" s="19">
        <f t="shared" ref="J27:J29" si="12">AVERAGE(E27:I27)</f>
        <v>6500</v>
      </c>
      <c r="K27" s="26">
        <f t="shared" ref="K27:K29" si="13">COUNT(E27:I27)</f>
        <v>3</v>
      </c>
      <c r="L27" s="26">
        <f t="shared" ref="L27:L29" si="14">STDEV(E27:I27)</f>
        <v>50</v>
      </c>
      <c r="M27" s="26">
        <f t="shared" ref="M27:M29" si="15">L27/J27*100</f>
        <v>0.76923076923076927</v>
      </c>
      <c r="N27" s="26" t="str">
        <f t="shared" ref="N27:N29" si="16">IF(M27&lt;33,"ОДНОРОДНЫЕ","НЕОДНОРОДНЫЕ")</f>
        <v>ОДНОРОДНЫЕ</v>
      </c>
      <c r="O27" s="19">
        <f t="shared" ref="O27:O29" si="17">D27*J27</f>
        <v>65000</v>
      </c>
    </row>
    <row r="28" spans="1:15" s="27" customFormat="1" ht="14.25" customHeight="1" x14ac:dyDescent="0.25">
      <c r="A28" s="23">
        <v>8</v>
      </c>
      <c r="B28" s="56" t="s">
        <v>34</v>
      </c>
      <c r="C28" s="57" t="s">
        <v>25</v>
      </c>
      <c r="D28" s="57">
        <v>6</v>
      </c>
      <c r="E28" s="58">
        <v>2550</v>
      </c>
      <c r="F28" s="59">
        <v>2510</v>
      </c>
      <c r="G28" s="59">
        <v>2600</v>
      </c>
      <c r="H28" s="19"/>
      <c r="I28" s="19"/>
      <c r="J28" s="19">
        <f t="shared" si="12"/>
        <v>2553.3333333333335</v>
      </c>
      <c r="K28" s="26">
        <f t="shared" si="13"/>
        <v>3</v>
      </c>
      <c r="L28" s="26">
        <f t="shared" si="14"/>
        <v>45.092497528228947</v>
      </c>
      <c r="M28" s="26">
        <f t="shared" si="15"/>
        <v>1.7660247073718907</v>
      </c>
      <c r="N28" s="26" t="str">
        <f t="shared" si="16"/>
        <v>ОДНОРОДНЫЕ</v>
      </c>
      <c r="O28" s="19">
        <f t="shared" si="17"/>
        <v>15320</v>
      </c>
    </row>
    <row r="29" spans="1:15" s="27" customFormat="1" ht="15" customHeight="1" x14ac:dyDescent="0.25">
      <c r="A29" s="23">
        <v>9</v>
      </c>
      <c r="B29" s="56" t="s">
        <v>35</v>
      </c>
      <c r="C29" s="57" t="s">
        <v>25</v>
      </c>
      <c r="D29" s="57">
        <v>5</v>
      </c>
      <c r="E29" s="58">
        <v>2100</v>
      </c>
      <c r="F29" s="59">
        <v>2050</v>
      </c>
      <c r="G29" s="59">
        <v>2085</v>
      </c>
      <c r="H29" s="19"/>
      <c r="I29" s="19"/>
      <c r="J29" s="19">
        <f t="shared" si="12"/>
        <v>2078.3333333333335</v>
      </c>
      <c r="K29" s="26">
        <f t="shared" si="13"/>
        <v>3</v>
      </c>
      <c r="L29" s="26">
        <f t="shared" si="14"/>
        <v>25.658007197234422</v>
      </c>
      <c r="M29" s="26">
        <f t="shared" si="15"/>
        <v>1.2345472588885849</v>
      </c>
      <c r="N29" s="26" t="str">
        <f t="shared" si="16"/>
        <v>ОДНОРОДНЫЕ</v>
      </c>
      <c r="O29" s="19">
        <f t="shared" si="17"/>
        <v>10391.666666666668</v>
      </c>
    </row>
    <row r="30" spans="1:15" s="27" customFormat="1" ht="27" customHeight="1" x14ac:dyDescent="0.25">
      <c r="A30" s="23">
        <v>10</v>
      </c>
      <c r="B30" s="56" t="s">
        <v>44</v>
      </c>
      <c r="C30" s="57" t="s">
        <v>25</v>
      </c>
      <c r="D30" s="57">
        <v>2</v>
      </c>
      <c r="E30" s="58">
        <v>16600</v>
      </c>
      <c r="F30" s="59">
        <v>16500</v>
      </c>
      <c r="G30" s="59">
        <v>16650</v>
      </c>
      <c r="H30" s="19"/>
      <c r="I30" s="19"/>
      <c r="J30" s="19">
        <f t="shared" ref="J30:J63" si="18">AVERAGE(E30:I30)</f>
        <v>16583.333333333332</v>
      </c>
      <c r="K30" s="26">
        <f t="shared" ref="K30:K63" si="19">COUNT(E30:I30)</f>
        <v>3</v>
      </c>
      <c r="L30" s="26">
        <f t="shared" ref="L30:L63" si="20">STDEV(E30:I30)</f>
        <v>76.376261582597337</v>
      </c>
      <c r="M30" s="26">
        <f t="shared" ref="M30:M63" si="21">L30/J30*100</f>
        <v>0.46056037135234579</v>
      </c>
      <c r="N30" s="26" t="str">
        <f t="shared" ref="N30:N63" si="22">IF(M30&lt;33,"ОДНОРОДНЫЕ","НЕОДНОРОДНЫЕ")</f>
        <v>ОДНОРОДНЫЕ</v>
      </c>
      <c r="O30" s="19">
        <f t="shared" ref="O30:O63" si="23">D30*J30</f>
        <v>33166.666666666664</v>
      </c>
    </row>
    <row r="31" spans="1:15" s="27" customFormat="1" ht="12.75" x14ac:dyDescent="0.25">
      <c r="A31" s="23">
        <v>11</v>
      </c>
      <c r="B31" s="56" t="s">
        <v>36</v>
      </c>
      <c r="C31" s="57" t="s">
        <v>25</v>
      </c>
      <c r="D31" s="57">
        <v>2</v>
      </c>
      <c r="E31" s="58">
        <v>7100</v>
      </c>
      <c r="F31" s="59">
        <v>6900</v>
      </c>
      <c r="G31" s="59">
        <v>7025</v>
      </c>
      <c r="H31" s="19"/>
      <c r="I31" s="19"/>
      <c r="J31" s="19">
        <f>AVERAGE(E31:I31)</f>
        <v>7008.333333333333</v>
      </c>
      <c r="K31" s="26">
        <f>COUNT(E31:I31)</f>
        <v>3</v>
      </c>
      <c r="L31" s="26">
        <f>STDEV(E31:I31)</f>
        <v>101.03629710818451</v>
      </c>
      <c r="M31" s="26">
        <f>L31/J31*100</f>
        <v>1.4416594117695769</v>
      </c>
      <c r="N31" s="26" t="str">
        <f>IF(M31&lt;33,"ОДНОРОДНЫЕ","НЕОДНОРОДНЫЕ")</f>
        <v>ОДНОРОДНЫЕ</v>
      </c>
      <c r="O31" s="19">
        <f>D31*J31</f>
        <v>14016.666666666666</v>
      </c>
    </row>
    <row r="32" spans="1:15" s="27" customFormat="1" ht="13.5" customHeight="1" x14ac:dyDescent="0.25">
      <c r="A32" s="23">
        <v>12</v>
      </c>
      <c r="B32" s="56" t="s">
        <v>37</v>
      </c>
      <c r="C32" s="57" t="s">
        <v>25</v>
      </c>
      <c r="D32" s="57">
        <v>2</v>
      </c>
      <c r="E32" s="58">
        <v>7100</v>
      </c>
      <c r="F32" s="59">
        <v>6900</v>
      </c>
      <c r="G32" s="59">
        <v>7050</v>
      </c>
      <c r="H32" s="19"/>
      <c r="I32" s="19"/>
      <c r="J32" s="19">
        <f t="shared" si="18"/>
        <v>7016.666666666667</v>
      </c>
      <c r="K32" s="26">
        <f t="shared" si="19"/>
        <v>3</v>
      </c>
      <c r="L32" s="26">
        <f t="shared" si="20"/>
        <v>104.08329997330664</v>
      </c>
      <c r="M32" s="26">
        <f t="shared" si="21"/>
        <v>1.4833724461753914</v>
      </c>
      <c r="N32" s="26" t="str">
        <f t="shared" si="22"/>
        <v>ОДНОРОДНЫЕ</v>
      </c>
      <c r="O32" s="19">
        <f t="shared" si="23"/>
        <v>14033.333333333334</v>
      </c>
    </row>
    <row r="33" spans="1:15" s="27" customFormat="1" ht="14.25" customHeight="1" x14ac:dyDescent="0.25">
      <c r="A33" s="23">
        <v>13</v>
      </c>
      <c r="B33" s="56" t="s">
        <v>38</v>
      </c>
      <c r="C33" s="57" t="s">
        <v>25</v>
      </c>
      <c r="D33" s="57">
        <v>2</v>
      </c>
      <c r="E33" s="58">
        <v>17500</v>
      </c>
      <c r="F33" s="59">
        <v>17250</v>
      </c>
      <c r="G33" s="59">
        <v>17450</v>
      </c>
      <c r="H33" s="19"/>
      <c r="I33" s="19"/>
      <c r="J33" s="19">
        <f t="shared" si="18"/>
        <v>17400</v>
      </c>
      <c r="K33" s="26">
        <f t="shared" si="19"/>
        <v>3</v>
      </c>
      <c r="L33" s="26">
        <f t="shared" si="20"/>
        <v>132.28756555322954</v>
      </c>
      <c r="M33" s="26">
        <f t="shared" si="21"/>
        <v>0.76027336524844569</v>
      </c>
      <c r="N33" s="26" t="str">
        <f t="shared" si="22"/>
        <v>ОДНОРОДНЫЕ</v>
      </c>
      <c r="O33" s="19">
        <f t="shared" si="23"/>
        <v>34800</v>
      </c>
    </row>
    <row r="34" spans="1:15" s="27" customFormat="1" ht="12.75" x14ac:dyDescent="0.25">
      <c r="A34" s="23">
        <v>14</v>
      </c>
      <c r="B34" s="56" t="s">
        <v>39</v>
      </c>
      <c r="C34" s="57" t="s">
        <v>48</v>
      </c>
      <c r="D34" s="57">
        <v>20</v>
      </c>
      <c r="E34" s="58">
        <v>11400</v>
      </c>
      <c r="F34" s="59">
        <v>11200</v>
      </c>
      <c r="G34" s="59">
        <v>11350</v>
      </c>
      <c r="H34" s="19"/>
      <c r="I34" s="19"/>
      <c r="J34" s="19">
        <f t="shared" si="18"/>
        <v>11316.666666666666</v>
      </c>
      <c r="K34" s="26">
        <f t="shared" si="19"/>
        <v>3</v>
      </c>
      <c r="L34" s="26">
        <f t="shared" si="20"/>
        <v>104.08329997330664</v>
      </c>
      <c r="M34" s="26">
        <f t="shared" si="21"/>
        <v>0.91973460948430019</v>
      </c>
      <c r="N34" s="26" t="str">
        <f t="shared" si="22"/>
        <v>ОДНОРОДНЫЕ</v>
      </c>
      <c r="O34" s="19">
        <f t="shared" si="23"/>
        <v>226333.33333333331</v>
      </c>
    </row>
    <row r="35" spans="1:15" s="27" customFormat="1" ht="12.75" hidden="1" customHeight="1" x14ac:dyDescent="0.25">
      <c r="A35" s="23"/>
      <c r="B35" s="31"/>
      <c r="C35" s="60"/>
      <c r="D35" s="61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25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25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25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25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25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25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25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25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25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25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25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25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2.75" hidden="1" x14ac:dyDescent="0.25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25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2.75" hidden="1" x14ac:dyDescent="0.25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25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25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25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2.75" hidden="1" x14ac:dyDescent="0.25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2.75" hidden="1" x14ac:dyDescent="0.25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25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2.75" hidden="1" x14ac:dyDescent="0.25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25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25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25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25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2.75" hidden="1" x14ac:dyDescent="0.25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25.5" x14ac:dyDescent="0.25">
      <c r="A63" s="23"/>
      <c r="B63" s="22" t="s">
        <v>26</v>
      </c>
      <c r="C63" s="35"/>
      <c r="D63" s="36"/>
      <c r="E63" s="58">
        <v>893800</v>
      </c>
      <c r="F63" s="19">
        <v>881670</v>
      </c>
      <c r="G63" s="19">
        <v>891675</v>
      </c>
      <c r="H63" s="19"/>
      <c r="I63" s="19"/>
      <c r="J63" s="19">
        <f t="shared" si="18"/>
        <v>889048.33333333337</v>
      </c>
      <c r="K63" s="26">
        <f t="shared" si="19"/>
        <v>3</v>
      </c>
      <c r="L63" s="26">
        <f t="shared" si="20"/>
        <v>6477.5580532584445</v>
      </c>
      <c r="M63" s="26">
        <f t="shared" si="21"/>
        <v>0.72859458933711263</v>
      </c>
      <c r="N63" s="26" t="str">
        <f t="shared" si="22"/>
        <v>ОДНОРОДНЫЕ</v>
      </c>
      <c r="O63" s="19">
        <f t="shared" si="23"/>
        <v>0</v>
      </c>
    </row>
    <row r="64" spans="1:15" s="10" customFormat="1" ht="14.45" x14ac:dyDescent="0.3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42" t="s">
        <v>31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s="40" customFormat="1" ht="33.6" customHeight="1" x14ac:dyDescent="0.25">
      <c r="A66" s="42" t="s">
        <v>24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s="40" customFormat="1" ht="1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15" s="40" customFormat="1" ht="34.9" customHeight="1" x14ac:dyDescent="0.25">
      <c r="A68" s="43" t="s">
        <v>52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s="10" customForma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s="17" customFormat="1" ht="15" customHeight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</sheetData>
  <mergeCells count="19"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70:O70"/>
    <mergeCell ref="A65:O65"/>
    <mergeCell ref="A66:O66"/>
    <mergeCell ref="A67:O67"/>
    <mergeCell ref="A68:O68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2021-10-06T03:11:29Z</dcterms:modified>
</cp:coreProperties>
</file>