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15" windowHeight="9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3" i="1" l="1"/>
  <c r="I23" i="1"/>
  <c r="J22" i="1"/>
  <c r="I22" i="1"/>
  <c r="J20" i="1"/>
  <c r="I20" i="1"/>
  <c r="H23" i="1"/>
  <c r="K23" i="1" s="1"/>
  <c r="L23" i="1" s="1"/>
  <c r="H22" i="1"/>
  <c r="M22" i="1" s="1"/>
  <c r="H20" i="1"/>
  <c r="J24" i="1"/>
  <c r="H24" i="1"/>
  <c r="M24" i="1" s="1"/>
  <c r="I24" i="1"/>
  <c r="K24" i="1" l="1"/>
  <c r="L24" i="1" s="1"/>
  <c r="I21" i="1"/>
  <c r="J21" i="1"/>
  <c r="H21" i="1"/>
  <c r="M21" i="1" s="1"/>
  <c r="K20" i="1"/>
  <c r="L20" i="1" s="1"/>
  <c r="K22" i="1"/>
  <c r="L22" i="1" s="1"/>
  <c r="M23" i="1"/>
  <c r="M20" i="1"/>
  <c r="C17" i="1" l="1"/>
  <c r="K21" i="1"/>
  <c r="L21" i="1" s="1"/>
</calcChain>
</file>

<file path=xl/sharedStrings.xml><?xml version="1.0" encoding="utf-8"?>
<sst xmlns="http://schemas.openxmlformats.org/spreadsheetml/2006/main" count="41" uniqueCount="38">
  <si>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</si>
  <si>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</si>
  <si>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</si>
  <si>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</si>
  <si>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</si>
  <si>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</si>
  <si>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</si>
  <si>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</si>
  <si>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</si>
  <si>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</si>
  <si>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</si>
  <si>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</si>
  <si>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</si>
  <si>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</si>
  <si>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</si>
  <si>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</si>
  <si>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</si>
  <si>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</si>
  <si>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</si>
  <si>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</si>
  <si>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</si>
  <si>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</si>
  <si>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</si>
  <si>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флакон с газом</t>
  </si>
  <si>
    <t>шт</t>
  </si>
  <si>
    <t>измерительные кассеты типа Е-Са</t>
  </si>
  <si>
    <t>ИТОГО:</t>
  </si>
  <si>
    <t>КП вх.4895 от 17.11.2021</t>
  </si>
  <si>
    <t>КП вх.4894 от 17.11.2021</t>
  </si>
  <si>
    <t>КП вх.4893 от 17.11.2021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</si>
  <si>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</si>
  <si>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начальная (максимальная) цена договора устанавливается в размере 201 801,00 (двести одна тысяча восемьсот один) рубль 00 копеек.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</si>
  <si>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</si>
  <si>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</si>
  <si>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</si>
  <si>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</si>
  <si>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322-21н</t>
  </si>
  <si>
    <t>на поставку расходных материалов для автоматического анализатора газов и электролитов крови OPTI CCA-TS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</si>
</sst>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M4" sqref="M4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3.7109375" style="3" customWidth="1"/>
    <col min="9" max="9" width="9.42578125" style="2" customWidth="1"/>
    <col min="10" max="10" width="12.5703125" style="2" customWidth="1"/>
    <col min="11" max="11" width="10.28515625" style="2" customWidth="1"/>
    <col min="12" max="12" width="14.28515625" style="2" customWidth="1"/>
    <col min="13" max="13" width="13.28515625" style="3" customWidth="1"/>
    <col min="14" max="16384" width="9.140625" style="1"/>
  </cols>
  <sheetData>
    <row r="1" spans="1:13" x14ac:dyDescent="0.25">
      <c r="M1" s="39" t="s">
        <v>32</v>
      </c>
    </row>
    <row r="2" spans="1:13" ht="14.45" customHeight="1" x14ac:dyDescent="0.25">
      <c r="A2" s="17"/>
      <c r="B2" s="17"/>
      <c r="C2" s="17"/>
      <c r="D2" s="17"/>
      <c r="I2" s="17"/>
      <c r="J2" s="17"/>
      <c r="K2" s="17"/>
      <c r="L2" s="17"/>
      <c r="M2" s="39" t="s">
        <v>33</v>
      </c>
    </row>
    <row r="3" spans="1:13" ht="14.45" customHeight="1" x14ac:dyDescent="0.25">
      <c r="A3" s="17"/>
      <c r="B3" s="17"/>
      <c r="C3" s="17"/>
      <c r="D3" s="17"/>
      <c r="I3" s="17"/>
      <c r="J3" s="17"/>
      <c r="K3" s="17"/>
      <c r="L3" s="17"/>
      <c r="M3" s="39" t="s">
        <v>37</v>
      </c>
    </row>
    <row r="4" spans="1:13" x14ac:dyDescent="0.25">
      <c r="A4" s="26"/>
      <c r="B4" s="26"/>
      <c r="C4" s="26"/>
      <c r="D4" s="26"/>
      <c r="I4" s="26"/>
      <c r="J4" s="26"/>
      <c r="K4" s="26"/>
      <c r="L4" s="26"/>
      <c r="M4" s="39" t="s">
        <v>34</v>
      </c>
    </row>
    <row r="5" spans="1:13" ht="14.45" customHeight="1" x14ac:dyDescent="0.25">
      <c r="A5" s="17"/>
      <c r="B5" s="17"/>
      <c r="C5" s="17"/>
      <c r="D5" s="17"/>
      <c r="I5" s="17"/>
      <c r="J5" s="17"/>
      <c r="K5" s="17"/>
      <c r="L5" s="17"/>
      <c r="M5" s="39" t="s">
        <v>35</v>
      </c>
    </row>
    <row r="6" spans="1:13" ht="14.45" customHeight="1" x14ac:dyDescent="0.25">
      <c r="A6" s="17"/>
      <c r="B6" s="17"/>
      <c r="C6" s="17"/>
      <c r="D6" s="17"/>
      <c r="I6" s="17"/>
      <c r="J6" s="17"/>
      <c r="K6" s="17"/>
      <c r="L6" s="17"/>
      <c r="M6" s="39" t="s">
        <v>36</v>
      </c>
    </row>
    <row r="7" spans="1:13" x14ac:dyDescent="0.25">
      <c r="A7" s="17"/>
      <c r="B7" s="17"/>
      <c r="C7" s="17"/>
      <c r="D7" s="17"/>
      <c r="I7" s="17"/>
      <c r="J7" s="17"/>
      <c r="K7" s="17"/>
      <c r="L7" s="17"/>
    </row>
    <row r="8" spans="1:13" s="10" customFormat="1" x14ac:dyDescent="0.25">
      <c r="A8" s="8"/>
      <c r="B8" s="8"/>
      <c r="C8" s="8"/>
      <c r="D8" s="8"/>
      <c r="E8" s="9"/>
      <c r="F8" s="9"/>
      <c r="G8" s="9"/>
      <c r="H8" s="9"/>
      <c r="I8" s="8"/>
      <c r="J8" s="8"/>
      <c r="K8" s="8"/>
      <c r="L8" s="8"/>
      <c r="M8" s="11" t="s">
        <v>16</v>
      </c>
    </row>
    <row r="9" spans="1:13" s="10" customFormat="1" x14ac:dyDescent="0.25">
      <c r="A9" s="8"/>
      <c r="B9" s="8"/>
      <c r="C9" s="8"/>
      <c r="D9" s="8"/>
      <c r="E9" s="9"/>
      <c r="F9" s="9"/>
      <c r="G9" s="9"/>
      <c r="H9" s="9"/>
      <c r="I9" s="8"/>
      <c r="J9" s="8"/>
      <c r="K9" s="8"/>
      <c r="L9" s="8"/>
      <c r="M9" s="12" t="s">
        <v>21</v>
      </c>
    </row>
    <row r="10" spans="1:13" s="10" customFormat="1" x14ac:dyDescent="0.25">
      <c r="A10" s="8"/>
      <c r="B10" s="8"/>
      <c r="C10" s="8"/>
      <c r="D10" s="8"/>
      <c r="E10" s="9"/>
      <c r="F10" s="9"/>
      <c r="G10" s="9"/>
      <c r="H10" s="9"/>
      <c r="I10" s="8"/>
      <c r="J10" s="8"/>
      <c r="K10" s="8"/>
      <c r="L10" s="8"/>
      <c r="M10" s="12" t="s">
        <v>17</v>
      </c>
    </row>
    <row r="11" spans="1:13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8"/>
      <c r="J11" s="8"/>
      <c r="K11" s="8"/>
      <c r="L11" s="8"/>
      <c r="M11" s="9"/>
    </row>
    <row r="12" spans="1:13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8"/>
      <c r="J12" s="29" t="s">
        <v>20</v>
      </c>
      <c r="K12" s="29"/>
      <c r="L12" s="8"/>
      <c r="M12" s="4" t="s">
        <v>18</v>
      </c>
    </row>
    <row r="13" spans="1:13" ht="18" x14ac:dyDescent="0.3">
      <c r="M13" s="5"/>
    </row>
    <row r="14" spans="1:13" ht="18.75" x14ac:dyDescent="0.25">
      <c r="B14" s="30" t="s">
        <v>19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5"/>
    </row>
    <row r="15" spans="1:13" hidden="1" x14ac:dyDescent="0.25"/>
    <row r="17" spans="1:15" s="8" customFormat="1" ht="47.45" customHeight="1" x14ac:dyDescent="0.25">
      <c r="A17" s="32" t="s">
        <v>14</v>
      </c>
      <c r="B17" s="33"/>
      <c r="C17" s="34">
        <f>SUMIF(M20:M24,"&gt;0")</f>
        <v>205633.66666666666</v>
      </c>
      <c r="D17" s="33"/>
      <c r="E17" s="14" t="s">
        <v>27</v>
      </c>
      <c r="F17" s="14" t="s">
        <v>28</v>
      </c>
      <c r="G17" s="14" t="s">
        <v>29</v>
      </c>
      <c r="H17" s="6"/>
      <c r="I17" s="7"/>
      <c r="J17" s="7"/>
      <c r="K17" s="7"/>
      <c r="L17" s="7"/>
      <c r="M17" s="6"/>
    </row>
    <row r="18" spans="1:15" s="8" customFormat="1" ht="30" customHeight="1" x14ac:dyDescent="0.25">
      <c r="A18" s="28" t="s">
        <v>0</v>
      </c>
      <c r="B18" s="28" t="s">
        <v>1</v>
      </c>
      <c r="C18" s="28" t="s">
        <v>2</v>
      </c>
      <c r="D18" s="28"/>
      <c r="E18" s="6" t="s">
        <v>5</v>
      </c>
      <c r="F18" s="6" t="s">
        <v>7</v>
      </c>
      <c r="G18" s="13" t="s">
        <v>8</v>
      </c>
      <c r="H18" s="35" t="s">
        <v>15</v>
      </c>
      <c r="I18" s="28" t="s">
        <v>11</v>
      </c>
      <c r="J18" s="28" t="s">
        <v>12</v>
      </c>
      <c r="K18" s="28" t="s">
        <v>13</v>
      </c>
      <c r="L18" s="28" t="s">
        <v>9</v>
      </c>
      <c r="M18" s="31" t="s">
        <v>10</v>
      </c>
    </row>
    <row r="19" spans="1:15" s="8" customFormat="1" ht="30" x14ac:dyDescent="0.25">
      <c r="A19" s="28"/>
      <c r="B19" s="28"/>
      <c r="C19" s="7" t="s">
        <v>3</v>
      </c>
      <c r="D19" s="7" t="s">
        <v>4</v>
      </c>
      <c r="E19" s="6" t="s">
        <v>6</v>
      </c>
      <c r="F19" s="6" t="s">
        <v>6</v>
      </c>
      <c r="G19" s="13" t="s">
        <v>6</v>
      </c>
      <c r="H19" s="36"/>
      <c r="I19" s="28"/>
      <c r="J19" s="28"/>
      <c r="K19" s="28"/>
      <c r="L19" s="28"/>
      <c r="M19" s="31"/>
    </row>
    <row r="20" spans="1:15" s="8" customFormat="1" ht="16.899999999999999" customHeight="1" x14ac:dyDescent="0.25">
      <c r="A20" s="16">
        <v>1</v>
      </c>
      <c r="B20" s="20" t="s">
        <v>23</v>
      </c>
      <c r="C20" s="20" t="s">
        <v>24</v>
      </c>
      <c r="D20" s="24">
        <v>3</v>
      </c>
      <c r="E20" s="18">
        <v>14000</v>
      </c>
      <c r="F20" s="18">
        <v>14200</v>
      </c>
      <c r="G20" s="18">
        <v>13752</v>
      </c>
      <c r="H20" s="15">
        <f>AVERAGE(E20:G20)</f>
        <v>13984</v>
      </c>
      <c r="I20" s="16">
        <f>COUNT(E20:G20)</f>
        <v>3</v>
      </c>
      <c r="J20" s="16">
        <f>STDEV(E20:G20)</f>
        <v>224.4281622256886</v>
      </c>
      <c r="K20" s="16">
        <f t="shared" ref="K20:K23" si="0">J20/H20*100</f>
        <v>1.6048924644285514</v>
      </c>
      <c r="L20" s="16" t="str">
        <f t="shared" ref="L20:L23" si="1">IF(K20&lt;33,"ОДНОРОДНЫЕ","НЕОДНОРОДНЫЕ")</f>
        <v>ОДНОРОДНЫЕ</v>
      </c>
      <c r="M20" s="15">
        <f>D20*H20</f>
        <v>41952</v>
      </c>
    </row>
    <row r="21" spans="1:15" s="8" customFormat="1" ht="32.450000000000003" customHeight="1" x14ac:dyDescent="0.25">
      <c r="A21" s="16">
        <v>2</v>
      </c>
      <c r="B21" s="20" t="s">
        <v>25</v>
      </c>
      <c r="C21" s="20" t="s">
        <v>24</v>
      </c>
      <c r="D21" s="24">
        <v>5</v>
      </c>
      <c r="E21" s="18">
        <v>33000</v>
      </c>
      <c r="F21" s="18">
        <v>33100</v>
      </c>
      <c r="G21" s="25">
        <v>32109</v>
      </c>
      <c r="H21" s="15">
        <f>AVERAGE(E21:G21)</f>
        <v>32736.333333333332</v>
      </c>
      <c r="I21" s="16">
        <f>COUNT(E21:G21)</f>
        <v>3</v>
      </c>
      <c r="J21" s="16">
        <f>STDEV(E21:G21)</f>
        <v>545.58256325998298</v>
      </c>
      <c r="K21" s="16">
        <f t="shared" si="0"/>
        <v>1.6665964318748272</v>
      </c>
      <c r="L21" s="16" t="str">
        <f t="shared" si="1"/>
        <v>ОДНОРОДНЫЕ</v>
      </c>
      <c r="M21" s="15">
        <f>D21*H21</f>
        <v>163681.66666666666</v>
      </c>
    </row>
    <row r="22" spans="1:15" s="8" customFormat="1" ht="13.15" customHeight="1" x14ac:dyDescent="0.25">
      <c r="A22" s="16">
        <v>3</v>
      </c>
      <c r="B22" s="20" t="s">
        <v>26</v>
      </c>
      <c r="C22" s="20"/>
      <c r="D22" s="23"/>
      <c r="E22" s="18">
        <v>207000</v>
      </c>
      <c r="F22" s="18">
        <v>208100</v>
      </c>
      <c r="G22" s="18">
        <v>201801</v>
      </c>
      <c r="H22" s="15">
        <f>AVERAGE(E22:G22)</f>
        <v>205633.66666666666</v>
      </c>
      <c r="I22" s="16">
        <f>COUNT(E22:G22)</f>
        <v>3</v>
      </c>
      <c r="J22" s="16">
        <f>STDEV(E22:G22)</f>
        <v>3364.4465121819567</v>
      </c>
      <c r="K22" s="16">
        <f t="shared" si="0"/>
        <v>1.6361360309913375</v>
      </c>
      <c r="L22" s="16" t="str">
        <f t="shared" si="1"/>
        <v>ОДНОРОДНЫЕ</v>
      </c>
      <c r="M22" s="15">
        <f>D22*H22</f>
        <v>0</v>
      </c>
    </row>
    <row r="23" spans="1:15" s="8" customFormat="1" ht="14.45" hidden="1" x14ac:dyDescent="0.3">
      <c r="A23" s="16">
        <v>4</v>
      </c>
      <c r="B23" s="19"/>
      <c r="C23" s="20"/>
      <c r="D23" s="21"/>
      <c r="E23" s="15"/>
      <c r="F23" s="15"/>
      <c r="G23" s="15"/>
      <c r="H23" s="15" t="e">
        <f>AVERAGE(E23:G23)</f>
        <v>#DIV/0!</v>
      </c>
      <c r="I23" s="16">
        <f>COUNT(E23:G23)</f>
        <v>0</v>
      </c>
      <c r="J23" s="16" t="e">
        <f>STDEV(E23:G23)</f>
        <v>#DIV/0!</v>
      </c>
      <c r="K23" s="16" t="e">
        <f t="shared" si="0"/>
        <v>#DIV/0!</v>
      </c>
      <c r="L23" s="16" t="e">
        <f t="shared" si="1"/>
        <v>#DIV/0!</v>
      </c>
      <c r="M23" s="15" t="e">
        <f>D23*H23</f>
        <v>#DIV/0!</v>
      </c>
    </row>
    <row r="24" spans="1:15" s="8" customFormat="1" ht="14.45" hidden="1" customHeight="1" x14ac:dyDescent="0.3">
      <c r="A24" s="16">
        <v>5</v>
      </c>
      <c r="B24" s="19"/>
      <c r="C24" s="20"/>
      <c r="D24" s="21"/>
      <c r="E24" s="15"/>
      <c r="F24" s="15"/>
      <c r="G24" s="15"/>
      <c r="H24" s="6" t="e">
        <f>AVERAGE(E24:G24)</f>
        <v>#DIV/0!</v>
      </c>
      <c r="I24" s="7">
        <f>COUNT(E24:G24)</f>
        <v>0</v>
      </c>
      <c r="J24" s="7" t="e">
        <f>STDEV(E24:G24)</f>
        <v>#DIV/0!</v>
      </c>
      <c r="K24" s="7" t="e">
        <f>J24/H24*100</f>
        <v>#DIV/0!</v>
      </c>
      <c r="L24" s="7" t="e">
        <f>IF(K24&lt;33,"ОДНОРОДНЫЕ","НЕОДНОРОДНЫЕ")</f>
        <v>#DIV/0!</v>
      </c>
      <c r="M24" s="6" t="e">
        <f>D24*H24</f>
        <v>#DIV/0!</v>
      </c>
    </row>
    <row r="25" spans="1:15" s="10" customFormat="1" ht="14.45" x14ac:dyDescent="0.3">
      <c r="A25" s="8"/>
      <c r="B25" s="8"/>
      <c r="C25" s="8"/>
      <c r="D25" s="8"/>
      <c r="E25" s="9"/>
      <c r="F25" s="9"/>
      <c r="G25" s="9"/>
      <c r="H25" s="9"/>
      <c r="I25" s="8"/>
      <c r="J25" s="8"/>
      <c r="K25" s="8"/>
      <c r="L25" s="8"/>
      <c r="M25" s="9"/>
    </row>
    <row r="26" spans="1:15" s="27" customFormat="1" ht="33.6" customHeight="1" x14ac:dyDescent="0.25">
      <c r="A26" s="37" t="s">
        <v>30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27" spans="1:15" s="27" customFormat="1" ht="33.6" customHeight="1" x14ac:dyDescent="0.25">
      <c r="A27" s="37" t="s">
        <v>22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s="10" customFormat="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5" s="22" customFormat="1" ht="30.6" customHeight="1" x14ac:dyDescent="0.25">
      <c r="A29" s="38" t="s">
        <v>31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</sheetData>
  <mergeCells count="17">
    <mergeCell ref="J12:K12"/>
    <mergeCell ref="B14:L14"/>
    <mergeCell ref="M18:M19"/>
    <mergeCell ref="A17:B17"/>
    <mergeCell ref="C17:D17"/>
    <mergeCell ref="H18:H19"/>
    <mergeCell ref="I18:I19"/>
    <mergeCell ref="J18:J19"/>
    <mergeCell ref="K18:K19"/>
    <mergeCell ref="L18:L19"/>
    <mergeCell ref="A26:O26"/>
    <mergeCell ref="A27:O27"/>
    <mergeCell ref="A28:O28"/>
    <mergeCell ref="A29:O29"/>
    <mergeCell ref="A18:A19"/>
    <mergeCell ref="B18:B19"/>
    <mergeCell ref="C18:D18"/>
  </mergeCells>
  <conditionalFormatting sqref="L24">
    <cfRule type="containsText" dxfId="11" priority="10" operator="containsText" text="НЕ">
      <formula>NOT(ISERROR(SEARCH("НЕ",L24)))</formula>
    </cfRule>
    <cfRule type="containsText" dxfId="10" priority="11" operator="containsText" text="ОДНОРОДНЫЕ">
      <formula>NOT(ISERROR(SEARCH("ОДНОРОДНЫЕ",L24)))</formula>
    </cfRule>
    <cfRule type="containsText" dxfId="9" priority="12" operator="containsText" text="НЕОДНОРОДНЫЕ">
      <formula>NOT(ISERROR(SEARCH("НЕОДНОРОДНЫЕ",L24)))</formula>
    </cfRule>
  </conditionalFormatting>
  <conditionalFormatting sqref="L24">
    <cfRule type="containsText" dxfId="8" priority="7" operator="containsText" text="НЕОДНОРОДНЫЕ">
      <formula>NOT(ISERROR(SEARCH("НЕОДНОРОДНЫЕ",L24)))</formula>
    </cfRule>
    <cfRule type="containsText" dxfId="7" priority="8" operator="containsText" text="ОДНОРОДНЫЕ">
      <formula>NOT(ISERROR(SEARCH("ОДНОРОДНЫЕ",L24)))</formula>
    </cfRule>
    <cfRule type="containsText" dxfId="6" priority="9" operator="containsText" text="НЕОДНОРОДНЫЕ">
      <formula>NOT(ISERROR(SEARCH("НЕОДНОРОДНЫЕ",L24)))</formula>
    </cfRule>
  </conditionalFormatting>
  <conditionalFormatting sqref="L20:L23">
    <cfRule type="containsText" dxfId="5" priority="4" operator="containsText" text="НЕ">
      <formula>NOT(ISERROR(SEARCH("НЕ",L20)))</formula>
    </cfRule>
    <cfRule type="containsText" dxfId="4" priority="5" operator="containsText" text="ОДНОРОДНЫЕ">
      <formula>NOT(ISERROR(SEARCH("ОДНОРОДНЫЕ",L20)))</formula>
    </cfRule>
    <cfRule type="containsText" dxfId="3" priority="6" operator="containsText" text="НЕОДНОРОДНЫЕ">
      <formula>NOT(ISERROR(SEARCH("НЕОДНОРОДНЫЕ",L20)))</formula>
    </cfRule>
  </conditionalFormatting>
  <conditionalFormatting sqref="L20:L23">
    <cfRule type="containsText" dxfId="2" priority="1" operator="containsText" text="НЕОДНОРОДНЫЕ">
      <formula>NOT(ISERROR(SEARCH("НЕОДНОРОДНЫЕ",L20)))</formula>
    </cfRule>
    <cfRule type="containsText" dxfId="1" priority="2" operator="containsText" text="ОДНОРОДНЫЕ">
      <formula>NOT(ISERROR(SEARCH("ОДНОРОДНЫЕ",L20)))</formula>
    </cfRule>
    <cfRule type="containsText" dxfId="0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2021-11-29T07:56:34Z</dcterms:modified>
</cp:coreProperties>
</file>