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2" i="1" l="1"/>
  <c r="L24" i="1"/>
  <c r="K24" i="1"/>
  <c r="L23" i="1"/>
  <c r="K23" i="1"/>
  <c r="L21" i="1"/>
  <c r="K21" i="1"/>
  <c r="J24" i="1"/>
  <c r="J23" i="1"/>
  <c r="O23" i="1" s="1"/>
  <c r="J21" i="1"/>
  <c r="L25" i="1"/>
  <c r="J25" i="1"/>
  <c r="O25" i="1" s="1"/>
  <c r="K25" i="1"/>
  <c r="M25" i="1" l="1"/>
  <c r="N25" i="1" s="1"/>
  <c r="M24" i="1"/>
  <c r="N24" i="1" s="1"/>
  <c r="L22" i="1"/>
  <c r="J22" i="1"/>
  <c r="O22" i="1" s="1"/>
  <c r="M21" i="1"/>
  <c r="N21" i="1" s="1"/>
  <c r="M23" i="1"/>
  <c r="N23" i="1" s="1"/>
  <c r="O24" i="1"/>
  <c r="O21" i="1"/>
  <c r="C18" i="1" l="1"/>
  <c r="M22" i="1"/>
  <c r="N22" i="1" s="1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<sst xmlns="http://schemas.openxmlformats.org/spreadsheetml/2006/main" count="47" uniqueCount="41">
  <si>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</si>
  <si>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</si>
  <si>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</si>
  <si>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</si>
  <si>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</si>
  <si>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</si>
  <si>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</si>
  <si>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</si>
  <si>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</si>
  <si>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</si>
  <si>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</si>
  <si>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</si>
  <si>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</si>
  <si>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</si>
  <si>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</si>
  <si>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</si>
  <si>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</si>
  <si>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</si>
  <si>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</si>
  <si>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</si>
  <si>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</si>
  <si>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</si>
  <si>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</si>
  <si>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</si>
  <si>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</si>
  <si>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пакет с растворами стандарт 1</t>
  </si>
  <si>
    <t>уп</t>
  </si>
  <si>
    <t>пакет с растворами стандарт 2</t>
  </si>
  <si>
    <t>моющий раствор</t>
  </si>
  <si>
    <t>КП вх.4892 от 17.11.2021</t>
  </si>
  <si>
    <t>ИТОГО:</t>
  </si>
  <si>
    <t>КП вх.4891 от 17.11.2021</t>
  </si>
  <si>
    <t>КП вх.4890 от 17.11.2021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</si>
  <si>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</si>
  <si>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448 398,00 (четыреста сорок восемь тысяч триста девяносто восемь) рублей.</t>
  </si>
  <si>
    <t xml:space="preserve">Приложение № 4 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</si>
  <si>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</si>
  <si>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</si>
  <si>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</si>
  <si>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№  317-21н</t>
  </si>
  <si>
    <t>на поставку растворов для анализатора электролитов JOKON EX-D и EX-Ds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</si>
</sst>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">
      <c r="O1" s="35" t="s">
        <v>35</v>
      </c>
    </row>
    <row r="2" spans="1:15" x14ac:dyDescent="0.2">
      <c r="A2" s="22"/>
      <c r="B2" s="22"/>
      <c r="C2" s="22"/>
      <c r="D2" s="22"/>
      <c r="K2" s="22"/>
      <c r="L2" s="22"/>
      <c r="M2" s="22"/>
      <c r="N2" s="22"/>
      <c r="O2" s="35" t="s">
        <v>36</v>
      </c>
    </row>
    <row r="3" spans="1:15" x14ac:dyDescent="0.2">
      <c r="A3" s="22"/>
      <c r="B3" s="22"/>
      <c r="C3" s="22"/>
      <c r="D3" s="22"/>
      <c r="K3" s="22"/>
      <c r="L3" s="22"/>
      <c r="M3" s="22"/>
      <c r="N3" s="22"/>
      <c r="O3" s="35" t="s">
        <v>40</v>
      </c>
    </row>
    <row r="4" spans="1:15" ht="14.45" customHeight="1" x14ac:dyDescent="0.2">
      <c r="A4" s="11"/>
      <c r="B4" s="11"/>
      <c r="C4" s="11"/>
      <c r="D4" s="11"/>
      <c r="K4" s="11"/>
      <c r="L4" s="11"/>
      <c r="M4" s="11"/>
      <c r="N4" s="11"/>
      <c r="O4" s="35" t="s">
        <v>37</v>
      </c>
    </row>
    <row r="5" spans="1:15" ht="14.45" customHeight="1" x14ac:dyDescent="0.2">
      <c r="A5" s="11"/>
      <c r="B5" s="11"/>
      <c r="C5" s="11"/>
      <c r="D5" s="11"/>
      <c r="K5" s="11"/>
      <c r="L5" s="11"/>
      <c r="M5" s="11"/>
      <c r="N5" s="11"/>
      <c r="O5" s="35" t="s">
        <v>38</v>
      </c>
    </row>
    <row r="6" spans="1:15" ht="14.45" customHeight="1" x14ac:dyDescent="0.2">
      <c r="A6" s="11"/>
      <c r="B6" s="11"/>
      <c r="C6" s="11"/>
      <c r="D6" s="11"/>
      <c r="K6" s="11"/>
      <c r="L6" s="11"/>
      <c r="M6" s="11"/>
      <c r="N6" s="11"/>
      <c r="O6" s="35" t="s">
        <v>39</v>
      </c>
    </row>
    <row r="7" spans="1:15" x14ac:dyDescent="0.25">
      <c r="A7" s="11"/>
      <c r="B7" s="11"/>
      <c r="C7" s="11"/>
      <c r="D7" s="11"/>
      <c r="K7" s="11"/>
      <c r="L7" s="11"/>
      <c r="M7" s="11"/>
      <c r="N7" s="11"/>
    </row>
    <row r="8" spans="1:15" x14ac:dyDescent="0.25">
      <c r="A8" s="11"/>
      <c r="B8" s="11"/>
      <c r="C8" s="11"/>
      <c r="D8" s="11"/>
      <c r="K8" s="11"/>
      <c r="L8" s="11"/>
      <c r="M8" s="11"/>
      <c r="N8" s="11"/>
    </row>
    <row r="9" spans="1:15" s="8" customFormat="1" x14ac:dyDescent="0.25">
      <c r="A9" s="6"/>
      <c r="B9" s="6"/>
      <c r="C9" s="6"/>
      <c r="D9" s="6"/>
      <c r="E9" s="7"/>
      <c r="F9" s="7"/>
      <c r="G9" s="7"/>
      <c r="H9" s="7"/>
      <c r="I9" s="7"/>
      <c r="J9" s="7"/>
      <c r="K9" s="6"/>
      <c r="L9" s="6"/>
      <c r="M9" s="6"/>
      <c r="N9" s="6"/>
      <c r="O9" s="9" t="s">
        <v>16</v>
      </c>
    </row>
    <row r="10" spans="1:15" s="8" customFormat="1" x14ac:dyDescent="0.25">
      <c r="A10" s="6"/>
      <c r="B10" s="6"/>
      <c r="C10" s="6"/>
      <c r="D10" s="6"/>
      <c r="E10" s="7"/>
      <c r="F10" s="7"/>
      <c r="G10" s="7"/>
      <c r="H10" s="7"/>
      <c r="I10" s="7"/>
      <c r="J10" s="7"/>
      <c r="K10" s="6"/>
      <c r="L10" s="6"/>
      <c r="M10" s="6"/>
      <c r="N10" s="6"/>
      <c r="O10" s="10" t="s">
        <v>21</v>
      </c>
    </row>
    <row r="11" spans="1:15" s="8" customFormat="1" x14ac:dyDescent="0.25">
      <c r="A11" s="6"/>
      <c r="B11" s="6"/>
      <c r="C11" s="6"/>
      <c r="D11" s="6"/>
      <c r="E11" s="7"/>
      <c r="F11" s="7"/>
      <c r="G11" s="7"/>
      <c r="H11" s="7"/>
      <c r="I11" s="7"/>
      <c r="J11" s="7"/>
      <c r="K11" s="6"/>
      <c r="L11" s="6"/>
      <c r="M11" s="6"/>
      <c r="N11" s="6"/>
      <c r="O11" s="10" t="s">
        <v>17</v>
      </c>
    </row>
    <row r="12" spans="1:15" s="8" customFormat="1" ht="14.45" x14ac:dyDescent="0.3">
      <c r="A12" s="6"/>
      <c r="B12" s="6"/>
      <c r="C12" s="6"/>
      <c r="D12" s="6"/>
      <c r="E12" s="7"/>
      <c r="F12" s="7"/>
      <c r="G12" s="7"/>
      <c r="H12" s="7"/>
      <c r="I12" s="7"/>
      <c r="J12" s="7"/>
      <c r="K12" s="6"/>
      <c r="L12" s="6"/>
      <c r="M12" s="6"/>
      <c r="N12" s="6"/>
      <c r="O12" s="7"/>
    </row>
    <row r="13" spans="1:15" s="8" customFormat="1" ht="28.9" customHeight="1" x14ac:dyDescent="0.25">
      <c r="A13" s="6"/>
      <c r="B13" s="6"/>
      <c r="C13" s="6"/>
      <c r="D13" s="6"/>
      <c r="E13" s="7"/>
      <c r="F13" s="7"/>
      <c r="G13" s="7"/>
      <c r="H13" s="7"/>
      <c r="I13" s="7"/>
      <c r="J13" s="7"/>
      <c r="K13" s="6"/>
      <c r="L13" s="25" t="s">
        <v>20</v>
      </c>
      <c r="M13" s="25"/>
      <c r="N13" s="6"/>
      <c r="O13" s="4" t="s">
        <v>18</v>
      </c>
    </row>
    <row r="14" spans="1:15" ht="18" x14ac:dyDescent="0.3">
      <c r="O14" s="5"/>
    </row>
    <row r="15" spans="1:15" ht="18.75" x14ac:dyDescent="0.25"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/>
    <row r="18" spans="1:15" s="15" customFormat="1" ht="45.6" customHeight="1" x14ac:dyDescent="0.25">
      <c r="A18" s="28" t="s">
        <v>14</v>
      </c>
      <c r="B18" s="29"/>
      <c r="C18" s="30">
        <f>SUMIF(O21:O25,"&gt;0")</f>
        <v>454716</v>
      </c>
      <c r="D18" s="29"/>
      <c r="E18" s="17" t="s">
        <v>29</v>
      </c>
      <c r="F18" s="21" t="s">
        <v>31</v>
      </c>
      <c r="G18" s="21" t="s">
        <v>32</v>
      </c>
      <c r="H18" s="12"/>
      <c r="I18" s="13"/>
      <c r="J18" s="13"/>
      <c r="K18" s="14"/>
      <c r="L18" s="14"/>
      <c r="M18" s="14"/>
      <c r="N18" s="14"/>
      <c r="O18" s="13"/>
    </row>
    <row r="19" spans="1:15" s="15" customFormat="1" ht="30" customHeight="1" x14ac:dyDescent="0.25">
      <c r="A19" s="24" t="s">
        <v>0</v>
      </c>
      <c r="B19" s="24" t="s">
        <v>1</v>
      </c>
      <c r="C19" s="24" t="s">
        <v>2</v>
      </c>
      <c r="D19" s="24"/>
      <c r="E19" s="13" t="s">
        <v>5</v>
      </c>
      <c r="F19" s="13" t="s">
        <v>7</v>
      </c>
      <c r="G19" s="13" t="s">
        <v>8</v>
      </c>
      <c r="H19" s="13" t="s">
        <v>22</v>
      </c>
      <c r="I19" s="13" t="s">
        <v>23</v>
      </c>
      <c r="J19" s="31" t="s">
        <v>15</v>
      </c>
      <c r="K19" s="24" t="s">
        <v>11</v>
      </c>
      <c r="L19" s="24" t="s">
        <v>12</v>
      </c>
      <c r="M19" s="24" t="s">
        <v>13</v>
      </c>
      <c r="N19" s="24" t="s">
        <v>9</v>
      </c>
      <c r="O19" s="27" t="s">
        <v>10</v>
      </c>
    </row>
    <row r="20" spans="1:15" s="15" customFormat="1" ht="12.75" x14ac:dyDescent="0.25">
      <c r="A20" s="24"/>
      <c r="B20" s="24"/>
      <c r="C20" s="14" t="s">
        <v>3</v>
      </c>
      <c r="D20" s="14" t="s">
        <v>4</v>
      </c>
      <c r="E20" s="13" t="s">
        <v>6</v>
      </c>
      <c r="F20" s="13" t="s">
        <v>6</v>
      </c>
      <c r="G20" s="13" t="s">
        <v>6</v>
      </c>
      <c r="H20" s="13" t="s">
        <v>6</v>
      </c>
      <c r="I20" s="13" t="s">
        <v>6</v>
      </c>
      <c r="J20" s="32"/>
      <c r="K20" s="24"/>
      <c r="L20" s="24"/>
      <c r="M20" s="24"/>
      <c r="N20" s="24"/>
      <c r="O20" s="27"/>
    </row>
    <row r="21" spans="1:15" s="15" customFormat="1" ht="13.9" customHeight="1" x14ac:dyDescent="0.25">
      <c r="A21" s="14">
        <v>1</v>
      </c>
      <c r="B21" s="18" t="s">
        <v>25</v>
      </c>
      <c r="C21" s="19" t="s">
        <v>26</v>
      </c>
      <c r="D21" s="19">
        <v>9</v>
      </c>
      <c r="E21" s="20">
        <v>31500</v>
      </c>
      <c r="F21" s="20">
        <v>32000</v>
      </c>
      <c r="G21" s="20">
        <v>31002</v>
      </c>
      <c r="H21" s="13"/>
      <c r="I21" s="13"/>
      <c r="J21" s="13">
        <f t="shared" ref="J21:J24" si="0">AVERAGE(E21:I21)</f>
        <v>31500.666666666668</v>
      </c>
      <c r="K21" s="14">
        <f t="shared" ref="K21:K24" si="1">COUNT(E21:I21)</f>
        <v>3</v>
      </c>
      <c r="L21" s="14">
        <f t="shared" ref="L21:L24" si="2">STDEV(E21:I21)</f>
        <v>499.00033400122419</v>
      </c>
      <c r="M21" s="14">
        <f t="shared" ref="M21:M24" si="3">L21/J21*100</f>
        <v>1.5840945186384126</v>
      </c>
      <c r="N21" s="14" t="str">
        <f t="shared" ref="N21:N24" si="4">IF(M21&lt;33,"ОДНОРОДНЫЕ","НЕОДНОРОДНЫЕ")</f>
        <v>ОДНОРОДНЫЕ</v>
      </c>
      <c r="O21" s="13">
        <f t="shared" ref="O21:O24" si="5">D21*J21</f>
        <v>283506</v>
      </c>
    </row>
    <row r="22" spans="1:15" s="15" customFormat="1" ht="12.75" x14ac:dyDescent="0.25">
      <c r="A22" s="14">
        <v>2</v>
      </c>
      <c r="B22" s="18" t="s">
        <v>27</v>
      </c>
      <c r="C22" s="19" t="s">
        <v>26</v>
      </c>
      <c r="D22" s="19">
        <v>9</v>
      </c>
      <c r="E22" s="20">
        <v>17200</v>
      </c>
      <c r="F22" s="20">
        <v>17000</v>
      </c>
      <c r="G22" s="20">
        <v>16836</v>
      </c>
      <c r="H22" s="13"/>
      <c r="I22" s="13"/>
      <c r="J22" s="13">
        <f t="shared" si="0"/>
        <v>17012</v>
      </c>
      <c r="K22" s="14">
        <f t="shared" si="1"/>
        <v>3</v>
      </c>
      <c r="L22" s="14">
        <f t="shared" si="2"/>
        <v>182.29646184169346</v>
      </c>
      <c r="M22" s="14">
        <f t="shared" si="3"/>
        <v>1.0715757220884872</v>
      </c>
      <c r="N22" s="14" t="str">
        <f t="shared" si="4"/>
        <v>ОДНОРОДНЫЕ</v>
      </c>
      <c r="O22" s="13">
        <f t="shared" si="5"/>
        <v>153108</v>
      </c>
    </row>
    <row r="23" spans="1:15" s="15" customFormat="1" ht="12.75" x14ac:dyDescent="0.25">
      <c r="A23" s="14">
        <v>3</v>
      </c>
      <c r="B23" s="18" t="s">
        <v>28</v>
      </c>
      <c r="C23" s="19" t="s">
        <v>26</v>
      </c>
      <c r="D23" s="19">
        <v>3</v>
      </c>
      <c r="E23" s="20">
        <v>6150</v>
      </c>
      <c r="F23" s="20">
        <v>6000</v>
      </c>
      <c r="G23" s="20">
        <v>5952</v>
      </c>
      <c r="H23" s="13"/>
      <c r="I23" s="13"/>
      <c r="J23" s="13">
        <f t="shared" si="0"/>
        <v>6034</v>
      </c>
      <c r="K23" s="14">
        <f t="shared" si="1"/>
        <v>3</v>
      </c>
      <c r="L23" s="14">
        <f t="shared" si="2"/>
        <v>103.28601066940286</v>
      </c>
      <c r="M23" s="14">
        <f t="shared" si="3"/>
        <v>1.7117336869307733</v>
      </c>
      <c r="N23" s="14" t="str">
        <f t="shared" si="4"/>
        <v>ОДНОРОДНЫЕ</v>
      </c>
      <c r="O23" s="13">
        <f t="shared" si="5"/>
        <v>18102</v>
      </c>
    </row>
    <row r="24" spans="1:15" s="15" customFormat="1" ht="12.75" x14ac:dyDescent="0.25">
      <c r="A24" s="14">
        <v>4</v>
      </c>
      <c r="B24" s="18" t="s">
        <v>30</v>
      </c>
      <c r="C24" s="19"/>
      <c r="D24" s="19"/>
      <c r="E24" s="20">
        <v>456750</v>
      </c>
      <c r="F24" s="20">
        <v>459000</v>
      </c>
      <c r="G24" s="20">
        <v>448398</v>
      </c>
      <c r="H24" s="13"/>
      <c r="I24" s="13"/>
      <c r="J24" s="13">
        <f t="shared" si="0"/>
        <v>454716</v>
      </c>
      <c r="K24" s="14">
        <f t="shared" si="1"/>
        <v>3</v>
      </c>
      <c r="L24" s="14">
        <f t="shared" si="2"/>
        <v>5586.0064446794186</v>
      </c>
      <c r="M24" s="14">
        <f t="shared" si="3"/>
        <v>1.2284604994500785</v>
      </c>
      <c r="N24" s="14" t="str">
        <f t="shared" si="4"/>
        <v>ОДНОРОДНЫЕ</v>
      </c>
      <c r="O24" s="13">
        <f t="shared" si="5"/>
        <v>0</v>
      </c>
    </row>
    <row r="25" spans="1:15" s="15" customFormat="1" ht="14.45" hidden="1" customHeight="1" x14ac:dyDescent="0.3">
      <c r="A25" s="14">
        <v>5</v>
      </c>
      <c r="B25" s="14"/>
      <c r="C25" s="14"/>
      <c r="D25" s="16"/>
      <c r="E25" s="13"/>
      <c r="F25" s="13"/>
      <c r="G25" s="13"/>
      <c r="H25" s="13"/>
      <c r="I25" s="13"/>
      <c r="J25" s="13" t="e">
        <f>AVERAGE(E25:I25)</f>
        <v>#DIV/0!</v>
      </c>
      <c r="K25" s="14">
        <f>COUNT(E25:I25)</f>
        <v>0</v>
      </c>
      <c r="L25" s="14" t="e">
        <f>STDEV(E25:I25)</f>
        <v>#DIV/0!</v>
      </c>
      <c r="M25" s="14" t="e">
        <f>L25/J25*100</f>
        <v>#DIV/0!</v>
      </c>
      <c r="N25" s="14" t="e">
        <f>IF(M25&lt;33,"ОДНОРОДНЫЕ","НЕОДНОРОДНЫЕ")</f>
        <v>#DIV/0!</v>
      </c>
      <c r="O25" s="13" t="e">
        <f>D25*J25</f>
        <v>#DIV/0!</v>
      </c>
    </row>
    <row r="26" spans="1:15" s="8" customFormat="1" ht="14.45" x14ac:dyDescent="0.3">
      <c r="A26" s="6"/>
      <c r="B26" s="6"/>
      <c r="C26" s="6"/>
      <c r="D26" s="6"/>
      <c r="E26" s="7"/>
      <c r="F26" s="7"/>
      <c r="G26" s="7"/>
      <c r="H26" s="7"/>
      <c r="I26" s="7"/>
      <c r="J26" s="7"/>
      <c r="K26" s="6"/>
      <c r="L26" s="6"/>
      <c r="M26" s="6"/>
      <c r="N26" s="6"/>
      <c r="O26" s="7"/>
    </row>
    <row r="27" spans="1:15" s="23" customFormat="1" ht="33.6" customHeight="1" x14ac:dyDescent="0.25">
      <c r="A27" s="33" t="s">
        <v>33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23" customFormat="1" ht="33.6" customHeight="1" x14ac:dyDescent="0.25">
      <c r="A28" s="33" t="s">
        <v>24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23" customFormat="1" ht="15" customHeight="1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s="23" customFormat="1" ht="33.6" customHeight="1" x14ac:dyDescent="0.25">
      <c r="A30" s="34" t="s">
        <v>34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</sheetData>
  <mergeCells count="17">
    <mergeCell ref="B19:B20"/>
    <mergeCell ref="C19:D19"/>
    <mergeCell ref="A30:O30"/>
    <mergeCell ref="L13:M13"/>
    <mergeCell ref="B15:N15"/>
    <mergeCell ref="A27:O27"/>
    <mergeCell ref="A28:O28"/>
    <mergeCell ref="A29:O29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5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2021-11-26T06:32:36Z</dcterms:modified>
</cp:coreProperties>
</file>