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31" i="1" l="1"/>
  <c r="K31" i="1"/>
  <c r="J31" i="1"/>
  <c r="O31" i="1" s="1"/>
  <c r="L30" i="1"/>
  <c r="K30" i="1"/>
  <c r="J30" i="1"/>
  <c r="O30" i="1" s="1"/>
  <c r="L29" i="1"/>
  <c r="K29" i="1"/>
  <c r="J29" i="1"/>
  <c r="O29" i="1" s="1"/>
  <c r="L28" i="1"/>
  <c r="K28" i="1"/>
  <c r="J28" i="1"/>
  <c r="O28" i="1" s="1"/>
  <c r="L27" i="1"/>
  <c r="K27" i="1"/>
  <c r="J27" i="1"/>
  <c r="O27" i="1" s="1"/>
  <c r="J24" i="1"/>
  <c r="O24" i="1" s="1"/>
  <c r="K24" i="1"/>
  <c r="L24" i="1"/>
  <c r="L23" i="1"/>
  <c r="K23" i="1"/>
  <c r="J23" i="1"/>
  <c r="O23" i="1" s="1"/>
  <c r="L22" i="1"/>
  <c r="K22" i="1"/>
  <c r="J22" i="1"/>
  <c r="O22" i="1" s="1"/>
  <c r="L21" i="1"/>
  <c r="K21" i="1"/>
  <c r="J21" i="1"/>
  <c r="O21" i="1" s="1"/>
  <c r="M31" i="1" l="1"/>
  <c r="N31" i="1" s="1"/>
  <c r="M21" i="1"/>
  <c r="N21" i="1" s="1"/>
  <c r="M27" i="1"/>
  <c r="N27" i="1" s="1"/>
  <c r="M22" i="1"/>
  <c r="N22" i="1" s="1"/>
  <c r="M30" i="1"/>
  <c r="N30" i="1" s="1"/>
  <c r="M24" i="1"/>
  <c r="N24" i="1" s="1"/>
  <c r="M29" i="1"/>
  <c r="N29" i="1" s="1"/>
  <c r="M23" i="1"/>
  <c r="N23" i="1" s="1"/>
  <c r="M28" i="1"/>
  <c r="N28" i="1" s="1"/>
  <c r="L32" i="1"/>
  <c r="K32" i="1"/>
  <c r="L26" i="1"/>
  <c r="K26" i="1"/>
  <c r="L20" i="1"/>
  <c r="K20" i="1"/>
  <c r="J32" i="1"/>
  <c r="J26" i="1"/>
  <c r="O26" i="1" s="1"/>
  <c r="J20" i="1"/>
  <c r="L33" i="1"/>
  <c r="M33" i="1" s="1"/>
  <c r="J33" i="1"/>
  <c r="O33" i="1" s="1"/>
  <c r="K33" i="1"/>
  <c r="J25" i="1" l="1"/>
  <c r="O25" i="1" s="1"/>
  <c r="K25" i="1"/>
  <c r="L25" i="1"/>
  <c r="M32" i="1"/>
  <c r="N32" i="1" s="1"/>
  <c r="M20" i="1"/>
  <c r="N20" i="1" s="1"/>
  <c r="M26" i="1"/>
  <c r="N26" i="1" s="1"/>
  <c r="O32" i="1"/>
  <c r="O20" i="1"/>
  <c r="N33" i="1"/>
  <c r="M25" i="1" l="1"/>
  <c r="N25" i="1" s="1"/>
  <c r="C17" i="1"/>
</calcChain>
</file>

<file path=xl/sharedStrings.xml><?xml version="1.0" encoding="utf-8"?>
<sst xmlns="http://schemas.openxmlformats.org/spreadsheetml/2006/main" count="67" uniqueCount="53">
  <si>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</si>
  <si>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</si>
  <si>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</si>
  <si>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</si>
  <si>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</si>
  <si>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</si>
  <si>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</si>
  <si>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</si>
  <si>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</si>
  <si>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</si>
  <si>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</si>
  <si>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</si>
  <si>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</si>
  <si>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</si>
  <si>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</si>
  <si>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</si>
  <si>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</si>
  <si>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</si>
  <si>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</si>
  <si>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</si>
  <si>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</si>
  <si>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</si>
  <si>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</si>
  <si>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</si>
  <si>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</si>
  <si>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кабель ВВГ 3*2.5</t>
  </si>
  <si>
    <t>м</t>
  </si>
  <si>
    <t>кабель силовой гибкий КГТП-ХЛ 2*4</t>
  </si>
  <si>
    <t>кабель СИП-4 4*16</t>
  </si>
  <si>
    <t>зажим анкерный 2*16/4*25</t>
  </si>
  <si>
    <t>шт</t>
  </si>
  <si>
    <t>контактор малогабаритный</t>
  </si>
  <si>
    <t xml:space="preserve">автоматический выключатель </t>
  </si>
  <si>
    <t>ответвительный зажим</t>
  </si>
  <si>
    <t>кронштейн анкерный СА 1500</t>
  </si>
  <si>
    <t>щит монтажный ЩМП-1-0</t>
  </si>
  <si>
    <t>фотореле 5000 вт</t>
  </si>
  <si>
    <t>светильник светодиодный консольный уличный</t>
  </si>
  <si>
    <t xml:space="preserve">лента крепления </t>
  </si>
  <si>
    <t>уп</t>
  </si>
  <si>
    <t>скрепы и бугели С20</t>
  </si>
  <si>
    <t>ИТОГО:</t>
  </si>
  <si>
    <t>КП вх.4074 от 04.10.2021</t>
  </si>
  <si>
    <t>КП вх.4073 от 04.10.2021</t>
  </si>
  <si>
    <t>КП вх.4072 от 04.10.2021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</si>
  <si>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</si>
  <si>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181 176,94 (сто восемьдесят одна тысяча сто семьдесят шесть) рублей 94 копеек.</t>
  </si>
  <si>
    <t xml:space="preserve">Приложение № 4 </t>
  </si>
  <si>
    <t>к Извещению о проведении закупки</t>
  </si>
  <si>
    <t>путем запроса котировок в электронной форме, участниками которого могут являться</t>
  </si>
  <si>
    <t>только субъекты малого и среднего предпринимательства</t>
  </si>
  <si>
    <t>№  316-21н</t>
  </si>
  <si>
    <t>на поставку электротехнических товаров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</si>
</sst>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4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topLeftCell="A22" zoomScale="85" zoomScaleNormal="85" zoomScalePageLayoutView="70" workbookViewId="0">
      <selection activeCell="G49" sqref="G49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">
      <c r="O1" s="45" t="s">
        <v>47</v>
      </c>
    </row>
    <row r="2" spans="1:15" ht="14.45" customHeight="1" x14ac:dyDescent="0.2">
      <c r="A2" s="18"/>
      <c r="B2" s="18"/>
      <c r="C2" s="18"/>
      <c r="D2" s="18"/>
      <c r="K2" s="18"/>
      <c r="L2" s="18"/>
      <c r="M2" s="18"/>
      <c r="N2" s="18"/>
      <c r="O2" s="45" t="s">
        <v>48</v>
      </c>
    </row>
    <row r="3" spans="1:15" ht="14.45" customHeight="1" x14ac:dyDescent="0.2">
      <c r="A3" s="18"/>
      <c r="B3" s="18"/>
      <c r="C3" s="18"/>
      <c r="D3" s="18"/>
      <c r="K3" s="18"/>
      <c r="L3" s="18"/>
      <c r="M3" s="18"/>
      <c r="N3" s="18"/>
      <c r="O3" s="45" t="s">
        <v>52</v>
      </c>
    </row>
    <row r="4" spans="1:15" ht="14.45" customHeight="1" x14ac:dyDescent="0.2">
      <c r="A4" s="18"/>
      <c r="B4" s="18"/>
      <c r="C4" s="18"/>
      <c r="D4" s="18"/>
      <c r="K4" s="18"/>
      <c r="L4" s="18"/>
      <c r="M4" s="18"/>
      <c r="N4" s="18"/>
      <c r="O4" s="45" t="s">
        <v>49</v>
      </c>
    </row>
    <row r="5" spans="1:15" ht="14.45" customHeight="1" x14ac:dyDescent="0.2">
      <c r="A5" s="18"/>
      <c r="B5" s="18"/>
      <c r="C5" s="18"/>
      <c r="D5" s="18"/>
      <c r="K5" s="18"/>
      <c r="L5" s="18"/>
      <c r="M5" s="18"/>
      <c r="N5" s="18"/>
      <c r="O5" s="45" t="s">
        <v>50</v>
      </c>
    </row>
    <row r="6" spans="1:15" ht="14.45" customHeight="1" x14ac:dyDescent="0.2">
      <c r="A6" s="18"/>
      <c r="B6" s="18"/>
      <c r="C6" s="18"/>
      <c r="D6" s="18"/>
      <c r="K6" s="18"/>
      <c r="L6" s="18"/>
      <c r="M6" s="18"/>
      <c r="N6" s="18"/>
      <c r="O6" s="45" t="s">
        <v>51</v>
      </c>
    </row>
    <row r="7" spans="1:15" s="42" customFormat="1" ht="14.45" customHeight="1" x14ac:dyDescent="0.2">
      <c r="A7" s="43"/>
      <c r="B7" s="43"/>
      <c r="C7" s="43"/>
      <c r="D7" s="43"/>
      <c r="E7" s="44"/>
      <c r="F7" s="44"/>
      <c r="G7" s="44"/>
      <c r="H7" s="44"/>
      <c r="I7" s="44"/>
      <c r="J7" s="44"/>
      <c r="K7" s="43"/>
      <c r="L7" s="43"/>
      <c r="M7" s="43"/>
      <c r="N7" s="43"/>
      <c r="O7" s="45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33" t="s">
        <v>20</v>
      </c>
      <c r="M12" s="33"/>
      <c r="N12" s="8"/>
      <c r="O12" s="4" t="s">
        <v>18</v>
      </c>
    </row>
    <row r="13" spans="1:15" ht="18" x14ac:dyDescent="0.3">
      <c r="O13" s="5"/>
    </row>
    <row r="14" spans="1:15" ht="18.75" x14ac:dyDescent="0.25">
      <c r="B14" s="34" t="s">
        <v>19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5"/>
    </row>
    <row r="15" spans="1:15" hidden="1" x14ac:dyDescent="0.25"/>
    <row r="17" spans="1:15" s="8" customFormat="1" ht="45.6" customHeight="1" x14ac:dyDescent="0.25">
      <c r="A17" s="36" t="s">
        <v>14</v>
      </c>
      <c r="B17" s="37"/>
      <c r="C17" s="38">
        <f>SUMIF(O20:O33,"&gt;0")</f>
        <v>185466.23333333331</v>
      </c>
      <c r="D17" s="37"/>
      <c r="E17" s="15" t="s">
        <v>42</v>
      </c>
      <c r="F17" s="15" t="s">
        <v>43</v>
      </c>
      <c r="G17" s="15" t="s">
        <v>44</v>
      </c>
      <c r="H17" s="15"/>
      <c r="I17" s="13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32" t="s">
        <v>0</v>
      </c>
      <c r="B18" s="32" t="s">
        <v>1</v>
      </c>
      <c r="C18" s="32" t="s">
        <v>2</v>
      </c>
      <c r="D18" s="32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9" t="s">
        <v>15</v>
      </c>
      <c r="K18" s="32" t="s">
        <v>11</v>
      </c>
      <c r="L18" s="32" t="s">
        <v>12</v>
      </c>
      <c r="M18" s="32" t="s">
        <v>13</v>
      </c>
      <c r="N18" s="32" t="s">
        <v>9</v>
      </c>
      <c r="O18" s="35" t="s">
        <v>10</v>
      </c>
    </row>
    <row r="19" spans="1:15" s="8" customFormat="1" ht="30" x14ac:dyDescent="0.25">
      <c r="A19" s="32"/>
      <c r="B19" s="32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40"/>
      <c r="K19" s="32"/>
      <c r="L19" s="32"/>
      <c r="M19" s="32"/>
      <c r="N19" s="32"/>
      <c r="O19" s="35"/>
    </row>
    <row r="20" spans="1:15" s="8" customFormat="1" ht="30" x14ac:dyDescent="0.25">
      <c r="A20" s="17">
        <v>1</v>
      </c>
      <c r="B20" s="21" t="s">
        <v>25</v>
      </c>
      <c r="C20" s="22" t="s">
        <v>26</v>
      </c>
      <c r="D20" s="22">
        <v>50</v>
      </c>
      <c r="E20" s="23">
        <v>93.5</v>
      </c>
      <c r="F20" s="24">
        <v>93</v>
      </c>
      <c r="G20" s="24">
        <v>95</v>
      </c>
      <c r="H20" s="24"/>
      <c r="I20" s="24"/>
      <c r="J20" s="16">
        <f t="shared" ref="J20:J32" si="0">AVERAGE(E20:I20)</f>
        <v>93.833333333333329</v>
      </c>
      <c r="K20" s="17">
        <f t="shared" ref="K20:K32" si="1">COUNT(E20:I20)</f>
        <v>3</v>
      </c>
      <c r="L20" s="17">
        <f t="shared" ref="L20:L32" si="2">STDEV(E20:I20)</f>
        <v>1.0408329997330665</v>
      </c>
      <c r="M20" s="17">
        <f t="shared" ref="M20:M32" si="3">L20/J20*100</f>
        <v>1.1092358789339962</v>
      </c>
      <c r="N20" s="17" t="str">
        <f t="shared" ref="N20:N32" si="4">IF(M20&lt;33,"ОДНОРОДНЫЕ","НЕОДНОРОДНЫЕ")</f>
        <v>ОДНОРОДНЫЕ</v>
      </c>
      <c r="O20" s="16">
        <f t="shared" ref="O20:O32" si="5">D20*J20</f>
        <v>4691.6666666666661</v>
      </c>
    </row>
    <row r="21" spans="1:15" s="8" customFormat="1" ht="30" x14ac:dyDescent="0.25">
      <c r="A21" s="19">
        <v>2</v>
      </c>
      <c r="B21" s="21" t="s">
        <v>27</v>
      </c>
      <c r="C21" s="22" t="s">
        <v>26</v>
      </c>
      <c r="D21" s="22">
        <v>50</v>
      </c>
      <c r="E21" s="23">
        <v>108</v>
      </c>
      <c r="F21" s="24">
        <v>106</v>
      </c>
      <c r="G21" s="24">
        <v>124</v>
      </c>
      <c r="H21" s="24"/>
      <c r="I21" s="24"/>
      <c r="J21" s="20">
        <f t="shared" ref="J21:J22" si="6">AVERAGE(E21:I21)</f>
        <v>112.66666666666667</v>
      </c>
      <c r="K21" s="19">
        <f t="shared" ref="K21:K22" si="7">COUNT(E21:I21)</f>
        <v>3</v>
      </c>
      <c r="L21" s="19">
        <f t="shared" ref="L21:L22" si="8">STDEV(E21:I21)</f>
        <v>9.8657657246324959</v>
      </c>
      <c r="M21" s="19">
        <f t="shared" ref="M21:M22" si="9">L21/J21*100</f>
        <v>8.7565967970110901</v>
      </c>
      <c r="N21" s="19" t="str">
        <f t="shared" ref="N21:N22" si="10">IF(M21&lt;33,"ОДНОРОДНЫЕ","НЕОДНОРОДНЫЕ")</f>
        <v>ОДНОРОДНЫЕ</v>
      </c>
      <c r="O21" s="20">
        <f t="shared" ref="O21:O22" si="11">D21*J21</f>
        <v>5633.3333333333339</v>
      </c>
    </row>
    <row r="22" spans="1:15" s="8" customFormat="1" ht="30" x14ac:dyDescent="0.25">
      <c r="A22" s="19">
        <v>3</v>
      </c>
      <c r="B22" s="21" t="s">
        <v>28</v>
      </c>
      <c r="C22" s="22" t="s">
        <v>26</v>
      </c>
      <c r="D22" s="22">
        <v>600</v>
      </c>
      <c r="E22" s="23">
        <v>121</v>
      </c>
      <c r="F22" s="24">
        <v>117</v>
      </c>
      <c r="G22" s="24">
        <v>124.65</v>
      </c>
      <c r="H22" s="24"/>
      <c r="I22" s="24"/>
      <c r="J22" s="20">
        <f t="shared" si="6"/>
        <v>120.88333333333333</v>
      </c>
      <c r="K22" s="19">
        <f t="shared" si="7"/>
        <v>3</v>
      </c>
      <c r="L22" s="19">
        <f t="shared" si="8"/>
        <v>3.8263341899699972</v>
      </c>
      <c r="M22" s="19">
        <f t="shared" si="9"/>
        <v>3.1653116144795233</v>
      </c>
      <c r="N22" s="19" t="str">
        <f t="shared" si="10"/>
        <v>ОДНОРОДНЫЕ</v>
      </c>
      <c r="O22" s="20">
        <f t="shared" si="11"/>
        <v>72530</v>
      </c>
    </row>
    <row r="23" spans="1:15" s="8" customFormat="1" ht="14.45" customHeight="1" x14ac:dyDescent="0.25">
      <c r="A23" s="19">
        <v>4</v>
      </c>
      <c r="B23" s="21" t="s">
        <v>29</v>
      </c>
      <c r="C23" s="22" t="s">
        <v>30</v>
      </c>
      <c r="D23" s="22">
        <v>25</v>
      </c>
      <c r="E23" s="23">
        <v>117.42</v>
      </c>
      <c r="F23" s="24">
        <v>114</v>
      </c>
      <c r="G23" s="24">
        <v>117.42</v>
      </c>
      <c r="H23" s="24"/>
      <c r="I23" s="24"/>
      <c r="J23" s="20">
        <f>AVERAGE(E23:I23)</f>
        <v>116.28000000000002</v>
      </c>
      <c r="K23" s="19">
        <f>COUNT(E23:I23)</f>
        <v>3</v>
      </c>
      <c r="L23" s="19">
        <f>STDEV(E23:I23)</f>
        <v>1.974537920628521</v>
      </c>
      <c r="M23" s="19">
        <f>L23/J23*100</f>
        <v>1.6980890270283118</v>
      </c>
      <c r="N23" s="19" t="str">
        <f>IF(M23&lt;33,"ОДНОРОДНЫЕ","НЕОДНОРОДНЫЕ")</f>
        <v>ОДНОРОДНЫЕ</v>
      </c>
      <c r="O23" s="20">
        <f>D23*J23</f>
        <v>2907.0000000000005</v>
      </c>
    </row>
    <row r="24" spans="1:15" s="8" customFormat="1" ht="14.45" customHeight="1" x14ac:dyDescent="0.25">
      <c r="A24" s="19">
        <v>5</v>
      </c>
      <c r="B24" s="21" t="s">
        <v>31</v>
      </c>
      <c r="C24" s="22" t="s">
        <v>30</v>
      </c>
      <c r="D24" s="22">
        <v>2</v>
      </c>
      <c r="E24" s="23">
        <v>1025</v>
      </c>
      <c r="F24" s="24">
        <v>1005.06</v>
      </c>
      <c r="G24" s="24">
        <v>1025</v>
      </c>
      <c r="H24" s="24"/>
      <c r="I24" s="24"/>
      <c r="J24" s="20">
        <f>AVERAGE(E24:I24)</f>
        <v>1018.3533333333334</v>
      </c>
      <c r="K24" s="19">
        <f>COUNT(E24:I24)</f>
        <v>3</v>
      </c>
      <c r="L24" s="19">
        <f>STDEV(E24:I24)</f>
        <v>11.512364367641169</v>
      </c>
      <c r="M24" s="19">
        <f>L24/J24*100</f>
        <v>1.1304882098198892</v>
      </c>
      <c r="N24" s="19" t="str">
        <f>IF(M24&lt;33,"ОДНОРОДНЫЕ","НЕОДНОРОДНЫЕ")</f>
        <v>ОДНОРОДНЫЕ</v>
      </c>
      <c r="O24" s="20">
        <f>D24*J24</f>
        <v>2036.7066666666667</v>
      </c>
    </row>
    <row r="25" spans="1:15" s="8" customFormat="1" ht="30" x14ac:dyDescent="0.25">
      <c r="A25" s="19">
        <v>6</v>
      </c>
      <c r="B25" s="21" t="s">
        <v>32</v>
      </c>
      <c r="C25" s="22" t="s">
        <v>30</v>
      </c>
      <c r="D25" s="22">
        <v>2</v>
      </c>
      <c r="E25" s="23">
        <v>741</v>
      </c>
      <c r="F25" s="24">
        <v>729.6</v>
      </c>
      <c r="G25" s="24">
        <v>1070.67</v>
      </c>
      <c r="H25" s="24"/>
      <c r="I25" s="24"/>
      <c r="J25" s="16">
        <f t="shared" si="0"/>
        <v>847.09</v>
      </c>
      <c r="K25" s="17">
        <f t="shared" si="1"/>
        <v>3</v>
      </c>
      <c r="L25" s="17">
        <f t="shared" si="2"/>
        <v>193.70984048313099</v>
      </c>
      <c r="M25" s="17">
        <f t="shared" si="3"/>
        <v>22.867681177104085</v>
      </c>
      <c r="N25" s="17" t="str">
        <f t="shared" si="4"/>
        <v>ОДНОРОДНЫЕ</v>
      </c>
      <c r="O25" s="16">
        <f t="shared" si="5"/>
        <v>1694.18</v>
      </c>
    </row>
    <row r="26" spans="1:15" s="8" customFormat="1" ht="30" x14ac:dyDescent="0.25">
      <c r="A26" s="19">
        <v>7</v>
      </c>
      <c r="B26" s="21" t="s">
        <v>33</v>
      </c>
      <c r="C26" s="22" t="s">
        <v>30</v>
      </c>
      <c r="D26" s="22">
        <v>50</v>
      </c>
      <c r="E26" s="23">
        <v>163</v>
      </c>
      <c r="F26" s="24">
        <v>160</v>
      </c>
      <c r="G26" s="24">
        <v>163</v>
      </c>
      <c r="H26" s="24"/>
      <c r="I26" s="24"/>
      <c r="J26" s="16">
        <f t="shared" si="0"/>
        <v>162</v>
      </c>
      <c r="K26" s="17">
        <f t="shared" si="1"/>
        <v>3</v>
      </c>
      <c r="L26" s="17">
        <f t="shared" si="2"/>
        <v>1.7320508075688772</v>
      </c>
      <c r="M26" s="17">
        <f t="shared" si="3"/>
        <v>1.0691671651659735</v>
      </c>
      <c r="N26" s="17" t="str">
        <f t="shared" si="4"/>
        <v>ОДНОРОДНЫЕ</v>
      </c>
      <c r="O26" s="16">
        <f t="shared" si="5"/>
        <v>8100</v>
      </c>
    </row>
    <row r="27" spans="1:15" s="8" customFormat="1" ht="30" x14ac:dyDescent="0.25">
      <c r="A27" s="19">
        <v>8</v>
      </c>
      <c r="B27" s="21" t="s">
        <v>34</v>
      </c>
      <c r="C27" s="22" t="s">
        <v>30</v>
      </c>
      <c r="D27" s="22">
        <v>25</v>
      </c>
      <c r="E27" s="23">
        <v>153.5</v>
      </c>
      <c r="F27" s="24">
        <v>153.5</v>
      </c>
      <c r="G27" s="24">
        <v>136</v>
      </c>
      <c r="H27" s="24"/>
      <c r="I27" s="24"/>
      <c r="J27" s="20">
        <f t="shared" si="0"/>
        <v>147.66666666666666</v>
      </c>
      <c r="K27" s="19">
        <f t="shared" si="1"/>
        <v>3</v>
      </c>
      <c r="L27" s="19">
        <f t="shared" si="2"/>
        <v>10.103629710818451</v>
      </c>
      <c r="M27" s="19">
        <f t="shared" si="3"/>
        <v>6.8421871630824738</v>
      </c>
      <c r="N27" s="19" t="str">
        <f t="shared" si="4"/>
        <v>ОДНОРОДНЫЕ</v>
      </c>
      <c r="O27" s="20">
        <f t="shared" si="5"/>
        <v>3691.6666666666665</v>
      </c>
    </row>
    <row r="28" spans="1:15" s="8" customFormat="1" ht="14.45" customHeight="1" x14ac:dyDescent="0.25">
      <c r="A28" s="19">
        <v>9</v>
      </c>
      <c r="B28" s="21" t="s">
        <v>35</v>
      </c>
      <c r="C28" s="22" t="s">
        <v>30</v>
      </c>
      <c r="D28" s="22">
        <v>2</v>
      </c>
      <c r="E28" s="23">
        <v>4957.0600000000004</v>
      </c>
      <c r="F28" s="24">
        <v>4957.0600000000004</v>
      </c>
      <c r="G28" s="24">
        <v>5542.4</v>
      </c>
      <c r="H28" s="24"/>
      <c r="I28" s="24"/>
      <c r="J28" s="20">
        <f>AVERAGE(E28:I28)</f>
        <v>5152.1733333333332</v>
      </c>
      <c r="K28" s="19">
        <f>COUNT(E28:I28)</f>
        <v>3</v>
      </c>
      <c r="L28" s="19">
        <f>STDEV(E28:I28)</f>
        <v>337.94620656745508</v>
      </c>
      <c r="M28" s="19">
        <f>L28/J28*100</f>
        <v>6.5592941988388418</v>
      </c>
      <c r="N28" s="19" t="str">
        <f>IF(M28&lt;33,"ОДНОРОДНЫЕ","НЕОДНОРОДНЫЕ")</f>
        <v>ОДНОРОДНЫЕ</v>
      </c>
      <c r="O28" s="20">
        <f>D28*J28</f>
        <v>10304.346666666666</v>
      </c>
    </row>
    <row r="29" spans="1:15" s="8" customFormat="1" ht="14.45" customHeight="1" x14ac:dyDescent="0.25">
      <c r="A29" s="19">
        <v>10</v>
      </c>
      <c r="B29" s="21" t="s">
        <v>36</v>
      </c>
      <c r="C29" s="22" t="s">
        <v>30</v>
      </c>
      <c r="D29" s="22">
        <v>2</v>
      </c>
      <c r="E29" s="23">
        <v>401</v>
      </c>
      <c r="F29" s="24">
        <v>401</v>
      </c>
      <c r="G29" s="24">
        <v>401</v>
      </c>
      <c r="H29" s="24"/>
      <c r="I29" s="24"/>
      <c r="J29" s="20">
        <f>AVERAGE(E29:I29)</f>
        <v>401</v>
      </c>
      <c r="K29" s="19">
        <f>COUNT(E29:I29)</f>
        <v>3</v>
      </c>
      <c r="L29" s="19">
        <f>STDEV(E29:I29)</f>
        <v>0</v>
      </c>
      <c r="M29" s="19">
        <f>L29/J29*100</f>
        <v>0</v>
      </c>
      <c r="N29" s="19" t="str">
        <f>IF(M29&lt;33,"ОДНОРОДНЫЕ","НЕОДНОРОДНЫЕ")</f>
        <v>ОДНОРОДНЫЕ</v>
      </c>
      <c r="O29" s="20">
        <f>D29*J29</f>
        <v>802</v>
      </c>
    </row>
    <row r="30" spans="1:15" s="8" customFormat="1" ht="30" x14ac:dyDescent="0.25">
      <c r="A30" s="19">
        <v>11</v>
      </c>
      <c r="B30" s="21" t="s">
        <v>37</v>
      </c>
      <c r="C30" s="22" t="s">
        <v>30</v>
      </c>
      <c r="D30" s="22">
        <v>25</v>
      </c>
      <c r="E30" s="23">
        <v>2768.28</v>
      </c>
      <c r="F30" s="24">
        <v>2714</v>
      </c>
      <c r="G30" s="24">
        <v>2768.28</v>
      </c>
      <c r="H30" s="24"/>
      <c r="I30" s="24"/>
      <c r="J30" s="20">
        <f t="shared" ref="J30:J31" si="12">AVERAGE(E30:I30)</f>
        <v>2750.186666666667</v>
      </c>
      <c r="K30" s="19">
        <f t="shared" ref="K30:K31" si="13">COUNT(E30:I30)</f>
        <v>3</v>
      </c>
      <c r="L30" s="19">
        <f t="shared" ref="L30:L31" si="14">STDEV(E30:I30)</f>
        <v>31.338572611613003</v>
      </c>
      <c r="M30" s="19">
        <f t="shared" ref="M30:M31" si="15">L30/J30*100</f>
        <v>1.1395071102426866</v>
      </c>
      <c r="N30" s="19" t="str">
        <f t="shared" ref="N30:N31" si="16">IF(M30&lt;33,"ОДНОРОДНЫЕ","НЕОДНОРОДНЫЕ")</f>
        <v>ОДНОРОДНЫЕ</v>
      </c>
      <c r="O30" s="20">
        <f t="shared" ref="O30:O31" si="17">D30*J30</f>
        <v>68754.666666666672</v>
      </c>
    </row>
    <row r="31" spans="1:15" s="8" customFormat="1" ht="30" x14ac:dyDescent="0.25">
      <c r="A31" s="19">
        <v>12</v>
      </c>
      <c r="B31" s="27" t="s">
        <v>38</v>
      </c>
      <c r="C31" s="22" t="s">
        <v>39</v>
      </c>
      <c r="D31" s="29">
        <v>1</v>
      </c>
      <c r="E31" s="24">
        <v>3529</v>
      </c>
      <c r="F31" s="24">
        <v>3529</v>
      </c>
      <c r="G31" s="24">
        <v>3529</v>
      </c>
      <c r="H31" s="24"/>
      <c r="I31" s="24"/>
      <c r="J31" s="20">
        <f t="shared" si="12"/>
        <v>3529</v>
      </c>
      <c r="K31" s="19">
        <f t="shared" si="13"/>
        <v>3</v>
      </c>
      <c r="L31" s="19">
        <f t="shared" si="14"/>
        <v>0</v>
      </c>
      <c r="M31" s="19">
        <f t="shared" si="15"/>
        <v>0</v>
      </c>
      <c r="N31" s="19" t="str">
        <f t="shared" si="16"/>
        <v>ОДНОРОДНЫЕ</v>
      </c>
      <c r="O31" s="20">
        <f t="shared" si="17"/>
        <v>3529</v>
      </c>
    </row>
    <row r="32" spans="1:15" s="8" customFormat="1" ht="30" x14ac:dyDescent="0.2">
      <c r="A32" s="19">
        <v>13</v>
      </c>
      <c r="B32" s="28" t="s">
        <v>40</v>
      </c>
      <c r="C32" s="22" t="s">
        <v>30</v>
      </c>
      <c r="D32" s="30">
        <v>50</v>
      </c>
      <c r="E32" s="24">
        <v>16</v>
      </c>
      <c r="F32" s="24">
        <v>15.5</v>
      </c>
      <c r="G32" s="24">
        <v>16</v>
      </c>
      <c r="H32" s="24"/>
      <c r="I32" s="24"/>
      <c r="J32" s="16">
        <f t="shared" si="0"/>
        <v>15.833333333333334</v>
      </c>
      <c r="K32" s="17">
        <f t="shared" si="1"/>
        <v>3</v>
      </c>
      <c r="L32" s="17">
        <f t="shared" si="2"/>
        <v>0.28867513459481292</v>
      </c>
      <c r="M32" s="17">
        <f t="shared" si="3"/>
        <v>1.823211376388292</v>
      </c>
      <c r="N32" s="17" t="str">
        <f t="shared" si="4"/>
        <v>ОДНОРОДНЫЕ</v>
      </c>
      <c r="O32" s="16">
        <f t="shared" si="5"/>
        <v>791.66666666666674</v>
      </c>
    </row>
    <row r="33" spans="1:15" s="8" customFormat="1" ht="14.45" customHeight="1" x14ac:dyDescent="0.2">
      <c r="A33" s="19">
        <v>14</v>
      </c>
      <c r="B33" s="25" t="s">
        <v>41</v>
      </c>
      <c r="C33" s="22"/>
      <c r="D33" s="26"/>
      <c r="E33" s="24">
        <v>185382.12</v>
      </c>
      <c r="F33" s="24">
        <v>181176.94</v>
      </c>
      <c r="G33" s="24">
        <v>189839.64</v>
      </c>
      <c r="H33" s="24"/>
      <c r="I33" s="24"/>
      <c r="J33" s="6">
        <f>AVERAGE(E33:I33)</f>
        <v>185466.23333333331</v>
      </c>
      <c r="K33" s="7">
        <f>COUNT(E33:I33)</f>
        <v>3</v>
      </c>
      <c r="L33" s="7">
        <f>STDEV(E33:I33)</f>
        <v>4331.9625012381375</v>
      </c>
      <c r="M33" s="7">
        <f>L33/J33*100</f>
        <v>2.3357149295486157</v>
      </c>
      <c r="N33" s="7" t="str">
        <f>IF(M33&lt;33,"ОДНОРОДНЫЕ","НЕОДНОРОДНЫЕ")</f>
        <v>ОДНОРОДНЫЕ</v>
      </c>
      <c r="O33" s="6">
        <f>D33*J33</f>
        <v>0</v>
      </c>
    </row>
    <row r="34" spans="1:15" s="10" customFormat="1" ht="14.45" x14ac:dyDescent="0.3">
      <c r="A34" s="8"/>
      <c r="B34" s="8"/>
      <c r="C34" s="8"/>
      <c r="D34" s="8"/>
      <c r="E34" s="9"/>
      <c r="F34" s="9"/>
      <c r="G34" s="9"/>
      <c r="H34" s="9"/>
      <c r="I34" s="9"/>
      <c r="J34" s="9"/>
      <c r="K34" s="8"/>
      <c r="L34" s="8"/>
      <c r="M34" s="8"/>
      <c r="N34" s="8"/>
      <c r="O34" s="9"/>
    </row>
    <row r="35" spans="1:15" s="31" customFormat="1" ht="33.6" customHeight="1" x14ac:dyDescent="0.25">
      <c r="A35" s="41" t="s">
        <v>45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</row>
    <row r="36" spans="1:15" s="31" customFormat="1" ht="33.6" customHeight="1" x14ac:dyDescent="0.25">
      <c r="A36" s="41" t="s">
        <v>24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</row>
    <row r="37" spans="1:15" s="31" customFormat="1" ht="15" customHeight="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</row>
    <row r="38" spans="1:15" s="31" customFormat="1" ht="31.9" customHeight="1" x14ac:dyDescent="0.25">
      <c r="A38" s="46" t="s">
        <v>46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</row>
  </sheetData>
  <mergeCells count="17">
    <mergeCell ref="L12:M12"/>
    <mergeCell ref="B14:N14"/>
    <mergeCell ref="A35:O35"/>
    <mergeCell ref="A36:O36"/>
    <mergeCell ref="A37:O37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  <mergeCell ref="A38:O38"/>
  </mergeCells>
  <conditionalFormatting sqref="N33">
    <cfRule type="containsText" dxfId="41" priority="40" operator="containsText" text="НЕ">
      <formula>NOT(ISERROR(SEARCH("НЕ",N33)))</formula>
    </cfRule>
    <cfRule type="containsText" dxfId="40" priority="41" operator="containsText" text="ОДНОРОДНЫЕ">
      <formula>NOT(ISERROR(SEARCH("ОДНОРОДНЫЕ",N33)))</formula>
    </cfRule>
    <cfRule type="containsText" dxfId="39" priority="42" operator="containsText" text="НЕОДНОРОДНЫЕ">
      <formula>NOT(ISERROR(SEARCH("НЕОДНОРОДНЫЕ",N33)))</formula>
    </cfRule>
  </conditionalFormatting>
  <conditionalFormatting sqref="N33">
    <cfRule type="containsText" dxfId="38" priority="37" operator="containsText" text="НЕОДНОРОДНЫЕ">
      <formula>NOT(ISERROR(SEARCH("НЕОДНОРОДНЫЕ",N33)))</formula>
    </cfRule>
    <cfRule type="containsText" dxfId="37" priority="38" operator="containsText" text="ОДНОРОДНЫЕ">
      <formula>NOT(ISERROR(SEARCH("ОДНОРОДНЫЕ",N33)))</formula>
    </cfRule>
    <cfRule type="containsText" dxfId="36" priority="39" operator="containsText" text="НЕОДНОРОДНЫЕ">
      <formula>NOT(ISERROR(SEARCH("НЕОДНОРОДНЫЕ",N33)))</formula>
    </cfRule>
  </conditionalFormatting>
  <conditionalFormatting sqref="N20 N25:N26 N32">
    <cfRule type="containsText" dxfId="35" priority="34" operator="containsText" text="НЕ">
      <formula>NOT(ISERROR(SEARCH("НЕ",N20)))</formula>
    </cfRule>
    <cfRule type="containsText" dxfId="34" priority="35" operator="containsText" text="ОДНОРОДНЫЕ">
      <formula>NOT(ISERROR(SEARCH("ОДНОРОДНЫЕ",N20)))</formula>
    </cfRule>
    <cfRule type="containsText" dxfId="33" priority="36" operator="containsText" text="НЕОДНОРОДНЫЕ">
      <formula>NOT(ISERROR(SEARCH("НЕОДНОРОДНЫЕ",N20)))</formula>
    </cfRule>
  </conditionalFormatting>
  <conditionalFormatting sqref="N20 N25:N26 N32">
    <cfRule type="containsText" dxfId="32" priority="31" operator="containsText" text="НЕОДНОРОДНЫЕ">
      <formula>NOT(ISERROR(SEARCH("НЕОДНОРОДНЫЕ",N20)))</formula>
    </cfRule>
    <cfRule type="containsText" dxfId="31" priority="32" operator="containsText" text="ОДНОРОДНЫЕ">
      <formula>NOT(ISERROR(SEARCH("ОДНОРОДНЫЕ",N20)))</formula>
    </cfRule>
    <cfRule type="containsText" dxfId="30" priority="33" operator="containsText" text="НЕОДНОРОДНЫЕ">
      <formula>NOT(ISERROR(SEARCH("НЕОДНОРОДНЫЕ",N20)))</formula>
    </cfRule>
  </conditionalFormatting>
  <conditionalFormatting sqref="N23:N24">
    <cfRule type="containsText" dxfId="29" priority="28" operator="containsText" text="НЕ">
      <formula>NOT(ISERROR(SEARCH("НЕ",N23)))</formula>
    </cfRule>
    <cfRule type="containsText" dxfId="28" priority="29" operator="containsText" text="ОДНОРОДНЫЕ">
      <formula>NOT(ISERROR(SEARCH("ОДНОРОДНЫЕ",N23)))</formula>
    </cfRule>
    <cfRule type="containsText" dxfId="27" priority="30" operator="containsText" text="НЕОДНОРОДНЫЕ">
      <formula>NOT(ISERROR(SEARCH("НЕОДНОРОДНЫЕ",N23)))</formula>
    </cfRule>
  </conditionalFormatting>
  <conditionalFormatting sqref="N23:N24">
    <cfRule type="containsText" dxfId="26" priority="25" operator="containsText" text="НЕОДНОРОДНЫЕ">
      <formula>NOT(ISERROR(SEARCH("НЕОДНОРОДНЫЕ",N23)))</formula>
    </cfRule>
    <cfRule type="containsText" dxfId="25" priority="26" operator="containsText" text="ОДНОРОДНЫЕ">
      <formula>NOT(ISERROR(SEARCH("ОДНОРОДНЫЕ",N23)))</formula>
    </cfRule>
    <cfRule type="containsText" dxfId="24" priority="27" operator="containsText" text="НЕОДНОРОДНЫЕ">
      <formula>NOT(ISERROR(SEARCH("НЕОДНОРОДНЫЕ",N23)))</formula>
    </cfRule>
  </conditionalFormatting>
  <conditionalFormatting sqref="N21:N22">
    <cfRule type="containsText" dxfId="23" priority="22" operator="containsText" text="НЕ">
      <formula>NOT(ISERROR(SEARCH("НЕ",N21)))</formula>
    </cfRule>
    <cfRule type="containsText" dxfId="22" priority="23" operator="containsText" text="ОДНОРОДНЫЕ">
      <formula>NOT(ISERROR(SEARCH("ОДНОРОДНЫЕ",N21)))</formula>
    </cfRule>
    <cfRule type="containsText" dxfId="21" priority="24" operator="containsText" text="НЕОДНОРОДНЫЕ">
      <formula>NOT(ISERROR(SEARCH("НЕОДНОРОДНЫЕ",N21)))</formula>
    </cfRule>
  </conditionalFormatting>
  <conditionalFormatting sqref="N21:N22">
    <cfRule type="containsText" dxfId="20" priority="19" operator="containsText" text="НЕОДНОРОДНЫЕ">
      <formula>NOT(ISERROR(SEARCH("НЕОДНОРОДНЫЕ",N21)))</formula>
    </cfRule>
    <cfRule type="containsText" dxfId="19" priority="20" operator="containsText" text="ОДНОРОДНЫЕ">
      <formula>NOT(ISERROR(SEARCH("ОДНОРОДНЫЕ",N21)))</formula>
    </cfRule>
    <cfRule type="containsText" dxfId="18" priority="21" operator="containsText" text="НЕОДНОРОДНЫЕ">
      <formula>NOT(ISERROR(SEARCH("НЕОДНОРОДНЫЕ",N21)))</formula>
    </cfRule>
  </conditionalFormatting>
  <conditionalFormatting sqref="N30:N31">
    <cfRule type="containsText" dxfId="17" priority="16" operator="containsText" text="НЕ">
      <formula>NOT(ISERROR(SEARCH("НЕ",N30)))</formula>
    </cfRule>
    <cfRule type="containsText" dxfId="16" priority="17" operator="containsText" text="ОДНОРОДНЫЕ">
      <formula>NOT(ISERROR(SEARCH("ОДНОРОДНЫЕ",N30)))</formula>
    </cfRule>
    <cfRule type="containsText" dxfId="15" priority="18" operator="containsText" text="НЕОДНОРОДНЫЕ">
      <formula>NOT(ISERROR(SEARCH("НЕОДНОРОДНЫЕ",N30)))</formula>
    </cfRule>
  </conditionalFormatting>
  <conditionalFormatting sqref="N30:N31">
    <cfRule type="containsText" dxfId="14" priority="13" operator="containsText" text="НЕОДНОРОДНЫЕ">
      <formula>NOT(ISERROR(SEARCH("НЕОДНОРОДНЫЕ",N30)))</formula>
    </cfRule>
    <cfRule type="containsText" dxfId="13" priority="14" operator="containsText" text="ОДНОРОДНЫЕ">
      <formula>NOT(ISERROR(SEARCH("ОДНОРОДНЫЕ",N30)))</formula>
    </cfRule>
    <cfRule type="containsText" dxfId="12" priority="15" operator="containsText" text="НЕОДНОРОДНЫЕ">
      <formula>NOT(ISERROR(SEARCH("НЕОДНОРОДНЫЕ",N30)))</formula>
    </cfRule>
  </conditionalFormatting>
  <conditionalFormatting sqref="N28:N29">
    <cfRule type="containsText" dxfId="11" priority="10" operator="containsText" text="НЕ">
      <formula>NOT(ISERROR(SEARCH("НЕ",N28)))</formula>
    </cfRule>
    <cfRule type="containsText" dxfId="10" priority="11" operator="containsText" text="ОДНОРОДНЫЕ">
      <formula>NOT(ISERROR(SEARCH("ОДНОРОДНЫЕ",N28)))</formula>
    </cfRule>
    <cfRule type="containsText" dxfId="9" priority="12" operator="containsText" text="НЕОДНОРОДНЫЕ">
      <formula>NOT(ISERROR(SEARCH("НЕОДНОРОДНЫЕ",N28)))</formula>
    </cfRule>
  </conditionalFormatting>
  <conditionalFormatting sqref="N28:N29">
    <cfRule type="containsText" dxfId="8" priority="7" operator="containsText" text="НЕОДНОРОДНЫЕ">
      <formula>NOT(ISERROR(SEARCH("НЕОДНОРОДНЫЕ",N28)))</formula>
    </cfRule>
    <cfRule type="containsText" dxfId="7" priority="8" operator="containsText" text="ОДНОРОДНЫЕ">
      <formula>NOT(ISERROR(SEARCH("ОДНОРОДНЫЕ",N28)))</formula>
    </cfRule>
    <cfRule type="containsText" dxfId="6" priority="9" operator="containsText" text="НЕОДНОРОДНЫЕ">
      <formula>NOT(ISERROR(SEARCH("НЕОДНОРОДНЫЕ",N28)))</formula>
    </cfRule>
  </conditionalFormatting>
  <conditionalFormatting sqref="N27">
    <cfRule type="containsText" dxfId="5" priority="4" operator="containsText" text="НЕ">
      <formula>NOT(ISERROR(SEARCH("НЕ",N27)))</formula>
    </cfRule>
    <cfRule type="containsText" dxfId="4" priority="5" operator="containsText" text="ОДНОРОДНЫЕ">
      <formula>NOT(ISERROR(SEARCH("ОДНОРОДНЫЕ",N27)))</formula>
    </cfRule>
    <cfRule type="containsText" dxfId="3" priority="6" operator="containsText" text="НЕОДНОРОДНЫЕ">
      <formula>NOT(ISERROR(SEARCH("НЕОДНОРОДНЫЕ",N27)))</formula>
    </cfRule>
  </conditionalFormatting>
  <conditionalFormatting sqref="N27">
    <cfRule type="containsText" dxfId="2" priority="1" operator="containsText" text="НЕОДНОРОДНЫЕ">
      <formula>NOT(ISERROR(SEARCH("НЕОДНОРОДНЫЕ",N27)))</formula>
    </cfRule>
    <cfRule type="containsText" dxfId="1" priority="2" operator="containsText" text="ОДНОРОДНЫЕ">
      <formula>NOT(ISERROR(SEARCH("ОДНОРОДНЫЕ",N27)))</formula>
    </cfRule>
    <cfRule type="containsText" dxfId="0" priority="3" operator="containsText" text="НЕОДНОРОДНЫЕ">
      <formula>NOT(ISERROR(SEARCH("НЕОДНОРОДНЫЕ",N27)))</formula>
    </cfRule>
  </conditionalFormatting>
  <pageMargins left="0.31496062992125984" right="0.19685039370078741" top="0.35433070866141736" bottom="0.35433070866141736" header="0.11811023622047245" footer="0.11811023622047245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2021-11-26T07:06:36Z</dcterms:modified>
</cp:coreProperties>
</file>