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O24" i="1" s="1"/>
  <c r="K24" i="1"/>
  <c r="L24" i="1"/>
  <c r="M24" i="1" s="1"/>
  <c r="N24" i="1" s="1"/>
  <c r="J25" i="1"/>
  <c r="O25" i="1" s="1"/>
  <c r="K25" i="1"/>
  <c r="L25" i="1"/>
  <c r="M25" i="1" s="1"/>
  <c r="N25" i="1" s="1"/>
  <c r="L23" i="1"/>
  <c r="K23" i="1"/>
  <c r="L21" i="1"/>
  <c r="K21" i="1"/>
  <c r="J23" i="1"/>
  <c r="O23" i="1" s="1"/>
  <c r="J21" i="1"/>
  <c r="K22" i="1" l="1"/>
  <c r="L22" i="1"/>
  <c r="J22" i="1"/>
  <c r="O22" i="1" s="1"/>
  <c r="M21" i="1"/>
  <c r="N21" i="1" s="1"/>
  <c r="M23" i="1"/>
  <c r="N23" i="1" s="1"/>
  <c r="O21" i="1"/>
  <c r="C18" i="1" s="1"/>
  <c r="M22" i="1" l="1"/>
  <c r="N22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<sst xmlns="http://schemas.openxmlformats.org/spreadsheetml/2006/main" count="45" uniqueCount="40">
  <si>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</si>
  <si>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</si>
  <si>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</si>
  <si>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</si>
  <si>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</si>
  <si>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</si>
  <si>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</si>
  <si>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</si>
  <si>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</si>
  <si>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</si>
  <si>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</si>
  <si>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</si>
  <si>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</si>
  <si>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</si>
  <si>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</si>
  <si>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</si>
  <si>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</si>
  <si>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</si>
  <si>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</si>
  <si>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</si>
  <si>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</si>
  <si>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</si>
  <si>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</si>
  <si>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</si>
  <si>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</si>
  <si>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сбор, транспортирование и термическое обезвреживание медицинских отходов класса Б</t>
  </si>
  <si>
    <t>кг</t>
  </si>
  <si>
    <t>сбор, транспортирование и термическое обезвреживание медицинских отходов класса В</t>
  </si>
  <si>
    <t>КП вх.4382 от 19.10.2021</t>
  </si>
  <si>
    <t>ИТОГО</t>
  </si>
  <si>
    <t>КП вх.4383 от 19.10.2021</t>
  </si>
  <si>
    <t>КП вх.4455 от 22.10.2021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</si>
  <si>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</si>
  <si>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2 700 000,00 (два миллиона семьсот тысяч) рублей.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</si>
  <si>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</si>
  <si>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</si>
  <si>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</si>
  <si>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</si>
  <si>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278-21н</t>
  </si>
  <si>
    <t>на оказание услуг по сбору, транспортированию и термическому обезвреживанию медицинских отходов класса Б и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</si>
</sst>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A30" sqref="A30:O3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1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1" t="s">
        <v>35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1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1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1" t="s">
        <v>37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2" t="s">
        <v>38</v>
      </c>
    </row>
    <row r="7" spans="1:15" s="38" customFormat="1" ht="14.45" customHeight="1" x14ac:dyDescent="0.2">
      <c r="A7" s="39"/>
      <c r="B7" s="39"/>
      <c r="C7" s="39"/>
      <c r="D7" s="39"/>
      <c r="E7" s="40"/>
      <c r="F7" s="40"/>
      <c r="G7" s="40"/>
      <c r="H7" s="40"/>
      <c r="I7" s="40"/>
      <c r="J7" s="40"/>
      <c r="K7" s="39"/>
      <c r="L7" s="39"/>
      <c r="M7" s="39"/>
      <c r="N7" s="39"/>
      <c r="O7" s="42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6" t="s">
        <v>19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5"/>
    </row>
    <row r="15" spans="1:15" ht="18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"/>
    </row>
    <row r="16" spans="1:15" hidden="1" x14ac:dyDescent="0.25"/>
    <row r="18" spans="1:15" s="8" customFormat="1" ht="57.6" customHeight="1" x14ac:dyDescent="0.25">
      <c r="A18" s="31" t="s">
        <v>14</v>
      </c>
      <c r="B18" s="32"/>
      <c r="C18" s="33">
        <f>SUMIF(O21:O25,"&gt;0")</f>
        <v>2880000</v>
      </c>
      <c r="D18" s="32"/>
      <c r="E18" s="15" t="s">
        <v>28</v>
      </c>
      <c r="F18" s="15" t="s">
        <v>30</v>
      </c>
      <c r="G18" s="15" t="s">
        <v>31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4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0" t="s">
        <v>10</v>
      </c>
    </row>
    <row r="20" spans="1:15" s="8" customFormat="1" ht="30" x14ac:dyDescent="0.25">
      <c r="A20" s="27"/>
      <c r="B20" s="27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5"/>
      <c r="K20" s="27"/>
      <c r="L20" s="27"/>
      <c r="M20" s="27"/>
      <c r="N20" s="27"/>
      <c r="O20" s="30"/>
    </row>
    <row r="21" spans="1:15" s="8" customFormat="1" ht="73.900000000000006" customHeight="1" x14ac:dyDescent="0.25">
      <c r="A21" s="17">
        <v>1</v>
      </c>
      <c r="B21" s="21" t="s">
        <v>25</v>
      </c>
      <c r="C21" s="21" t="s">
        <v>26</v>
      </c>
      <c r="D21" s="24">
        <v>35000</v>
      </c>
      <c r="E21" s="19">
        <v>60</v>
      </c>
      <c r="F21" s="19">
        <v>67</v>
      </c>
      <c r="G21" s="19">
        <v>65</v>
      </c>
      <c r="H21" s="16"/>
      <c r="I21" s="16"/>
      <c r="J21" s="16">
        <f t="shared" ref="J21:J24" si="0">AVERAGE(E21:I21)</f>
        <v>64</v>
      </c>
      <c r="K21" s="17">
        <f t="shared" ref="K21:K24" si="1">COUNT(E21:I21)</f>
        <v>3</v>
      </c>
      <c r="L21" s="17">
        <f t="shared" ref="L21:L24" si="2">STDEV(E21:I21)</f>
        <v>3.6055512754639891</v>
      </c>
      <c r="M21" s="17">
        <f t="shared" ref="M21:M24" si="3">L21/J21*100</f>
        <v>5.6336738679124831</v>
      </c>
      <c r="N21" s="17" t="str">
        <f t="shared" ref="N21:N24" si="4">IF(M21&lt;33,"ОДНОРОДНЫЕ","НЕОДНОРОДНЫЕ")</f>
        <v>ОДНОРОДНЫЕ</v>
      </c>
      <c r="O21" s="16">
        <f t="shared" ref="O21:O24" si="5">D21*J21</f>
        <v>2240000</v>
      </c>
    </row>
    <row r="22" spans="1:15" s="8" customFormat="1" ht="75" x14ac:dyDescent="0.25">
      <c r="A22" s="17">
        <v>2</v>
      </c>
      <c r="B22" s="21" t="s">
        <v>27</v>
      </c>
      <c r="C22" s="21" t="s">
        <v>26</v>
      </c>
      <c r="D22" s="24">
        <v>10000</v>
      </c>
      <c r="E22" s="19">
        <v>60</v>
      </c>
      <c r="F22" s="19">
        <v>67</v>
      </c>
      <c r="G22" s="19">
        <v>65</v>
      </c>
      <c r="H22" s="16"/>
      <c r="I22" s="16"/>
      <c r="J22" s="16">
        <f t="shared" si="0"/>
        <v>64</v>
      </c>
      <c r="K22" s="17">
        <f t="shared" si="1"/>
        <v>3</v>
      </c>
      <c r="L22" s="17">
        <f t="shared" si="2"/>
        <v>3.6055512754639891</v>
      </c>
      <c r="M22" s="17">
        <f t="shared" si="3"/>
        <v>5.6336738679124831</v>
      </c>
      <c r="N22" s="17" t="str">
        <f t="shared" si="4"/>
        <v>ОДНОРОДНЫЕ</v>
      </c>
      <c r="O22" s="16">
        <f t="shared" si="5"/>
        <v>640000</v>
      </c>
    </row>
    <row r="23" spans="1:15" s="8" customFormat="1" ht="30" x14ac:dyDescent="0.25">
      <c r="A23" s="17">
        <v>3</v>
      </c>
      <c r="B23" s="21" t="s">
        <v>29</v>
      </c>
      <c r="C23" s="21"/>
      <c r="D23" s="23"/>
      <c r="E23" s="19">
        <v>2700000</v>
      </c>
      <c r="F23" s="19">
        <v>3015000</v>
      </c>
      <c r="G23" s="19">
        <v>2925000</v>
      </c>
      <c r="H23" s="16"/>
      <c r="I23" s="16"/>
      <c r="J23" s="16">
        <f t="shared" si="0"/>
        <v>2880000</v>
      </c>
      <c r="K23" s="17">
        <f t="shared" si="1"/>
        <v>3</v>
      </c>
      <c r="L23" s="17">
        <f t="shared" si="2"/>
        <v>162249.80739587953</v>
      </c>
      <c r="M23" s="17">
        <f t="shared" si="3"/>
        <v>5.633673867912484</v>
      </c>
      <c r="N23" s="17" t="str">
        <f t="shared" si="4"/>
        <v>ОДНОРОДНЫЕ</v>
      </c>
      <c r="O23" s="16">
        <f t="shared" si="5"/>
        <v>0</v>
      </c>
    </row>
    <row r="24" spans="1:15" s="8" customFormat="1" ht="14.45" hidden="1" x14ac:dyDescent="0.3">
      <c r="A24" s="17">
        <v>4</v>
      </c>
      <c r="B24" s="20"/>
      <c r="C24" s="21"/>
      <c r="D24" s="22"/>
      <c r="E24" s="16"/>
      <c r="F24" s="16"/>
      <c r="G24" s="16"/>
      <c r="H24" s="16"/>
      <c r="I24" s="16"/>
      <c r="J24" s="16" t="e">
        <f t="shared" si="0"/>
        <v>#DIV/0!</v>
      </c>
      <c r="K24" s="17">
        <f t="shared" si="1"/>
        <v>0</v>
      </c>
      <c r="L24" s="17" t="e">
        <f t="shared" si="2"/>
        <v>#DIV/0!</v>
      </c>
      <c r="M24" s="17" t="e">
        <f t="shared" si="3"/>
        <v>#DIV/0!</v>
      </c>
      <c r="N24" s="17" t="e">
        <f t="shared" si="4"/>
        <v>#DIV/0!</v>
      </c>
      <c r="O24" s="16" t="e">
        <f t="shared" si="5"/>
        <v>#DIV/0!</v>
      </c>
    </row>
    <row r="25" spans="1:15" s="8" customFormat="1" ht="14.45" hidden="1" customHeight="1" x14ac:dyDescent="0.3">
      <c r="A25" s="17">
        <v>5</v>
      </c>
      <c r="B25" s="20"/>
      <c r="C25" s="21"/>
      <c r="D25" s="22"/>
      <c r="E25" s="16"/>
      <c r="F25" s="16"/>
      <c r="G25" s="16"/>
      <c r="H25" s="14"/>
      <c r="I25" s="6"/>
      <c r="J25" s="6" t="e">
        <f>AVERAGE(E25:I25)</f>
        <v>#DIV/0!</v>
      </c>
      <c r="K25" s="7">
        <f>COUNT(E25:I25)</f>
        <v>0</v>
      </c>
      <c r="L25" s="7" t="e">
        <f>STDEV(E25:I25)</f>
        <v>#DIV/0!</v>
      </c>
      <c r="M25" s="7" t="e">
        <f>L25/J25*100</f>
        <v>#DIV/0!</v>
      </c>
      <c r="N25" s="7" t="e">
        <f>IF(M25&lt;33,"ОДНОРОДНЫЕ","НЕОДНОРОДНЫЕ")</f>
        <v>#DIV/0!</v>
      </c>
      <c r="O25" s="6" t="e">
        <f>D25*J25</f>
        <v>#DIV/0!</v>
      </c>
    </row>
    <row r="26" spans="1:15" s="10" customFormat="1" ht="14.45" x14ac:dyDescent="0.3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26" customFormat="1" ht="33.6" customHeight="1" x14ac:dyDescent="0.25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6" customFormat="1" ht="33.6" customHeight="1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6" customFormat="1" ht="1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6" customFormat="1" ht="31.9" customHeight="1" x14ac:dyDescent="0.25">
      <c r="A30" s="37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s="10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</sheetData>
  <mergeCells count="18">
    <mergeCell ref="L12:M12"/>
    <mergeCell ref="B14:N14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  <mergeCell ref="A27:O27"/>
    <mergeCell ref="A28:O28"/>
    <mergeCell ref="A29:O29"/>
    <mergeCell ref="A30:O30"/>
    <mergeCell ref="A19:A20"/>
    <mergeCell ref="B19:B20"/>
    <mergeCell ref="C19:D19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2021-11-09T05:19:15Z</dcterms:modified>
</cp:coreProperties>
</file>