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205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K23" i="1"/>
  <c r="L22" i="1"/>
  <c r="K22" i="1"/>
  <c r="L20" i="1"/>
  <c r="K20" i="1"/>
  <c r="J23" i="1"/>
  <c r="J22" i="1"/>
  <c r="O22" i="1" s="1"/>
  <c r="J20" i="1"/>
  <c r="L24" i="1"/>
  <c r="J24" i="1"/>
  <c r="O24" i="1" s="1"/>
  <c r="K24" i="1"/>
  <c r="M24" i="1" l="1"/>
  <c r="M23" i="1"/>
  <c r="N23" i="1" s="1"/>
  <c r="K21" i="1"/>
  <c r="L21" i="1"/>
  <c r="J21" i="1"/>
  <c r="O21" i="1" s="1"/>
  <c r="M20" i="1"/>
  <c r="N20" i="1" s="1"/>
  <c r="M22" i="1"/>
  <c r="N22" i="1" s="1"/>
  <c r="O23" i="1"/>
  <c r="O20" i="1"/>
  <c r="N24" i="1"/>
  <c r="C17" i="1" l="1"/>
  <c r="M21" i="1"/>
  <c r="N21" i="1" s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<sst xmlns="http://schemas.openxmlformats.org/spreadsheetml/2006/main" count="46" uniqueCount="40">
  <si>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</si>
  <si>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</si>
  <si>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</si>
  <si>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</si>
  <si>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</si>
  <si>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</si>
  <si>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</si>
  <si>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</si>
  <si>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</si>
  <si>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</si>
  <si>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</si>
  <si>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</si>
  <si>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</si>
  <si>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</si>
  <si>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</si>
  <si>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</si>
  <si>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</si>
  <si>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</si>
  <si>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</si>
  <si>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</si>
  <si>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</si>
  <si>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</si>
  <si>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</si>
  <si>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</si>
  <si>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</si>
  <si>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</si>
  <si>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кефир 2,5% 1л</t>
  </si>
  <si>
    <t>сметана 20% 200г</t>
  </si>
  <si>
    <t>творог 9% 250г</t>
  </si>
  <si>
    <t>КП вх.4519 от 27.10.2021</t>
  </si>
  <si>
    <t>КП вх.4518 от 27.10.2021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</si>
  <si>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</si>
  <si>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КП вх.4538 от 28.10.2021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</si>
  <si>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</si>
  <si>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</si>
  <si>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</si>
  <si>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</si>
  <si>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№ 276-21н</t>
  </si>
  <si>
    <t>на поставку кисломолочной продукции</t>
  </si>
  <si>
    <t>Начальная (максимальная) цена договора устанавливается в размере 1 215 950 (один миллион двести пятнадцать тысяч девятьсот пятьдесят)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</si>
</sst>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="85" zoomScaleNormal="85" zoomScalePageLayoutView="70" workbookViewId="0">
      <selection activeCell="R12" sqref="R12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0" t="s">
        <v>33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40" t="s">
        <v>34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40" t="s">
        <v>38</v>
      </c>
    </row>
    <row r="4" spans="1:15" x14ac:dyDescent="0.25">
      <c r="A4" s="29"/>
      <c r="B4" s="29"/>
      <c r="C4" s="29"/>
      <c r="D4" s="29"/>
      <c r="K4" s="29"/>
      <c r="L4" s="29"/>
      <c r="M4" s="29"/>
      <c r="N4" s="29"/>
      <c r="O4" s="40" t="s">
        <v>35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40" t="s">
        <v>36</v>
      </c>
    </row>
    <row r="6" spans="1:15" ht="14.45" customHeight="1" x14ac:dyDescent="0.2">
      <c r="A6" s="18"/>
      <c r="B6" s="18"/>
      <c r="C6" s="18"/>
      <c r="D6" s="18"/>
      <c r="K6" s="18"/>
      <c r="L6" s="18"/>
      <c r="M6" s="18"/>
      <c r="N6" s="18"/>
      <c r="O6" s="41" t="s">
        <v>37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1" t="s">
        <v>20</v>
      </c>
      <c r="M12" s="31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2" t="s">
        <v>19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5"/>
    </row>
    <row r="15" spans="1:15" hidden="1" x14ac:dyDescent="0.25"/>
    <row r="17" spans="1:15" s="8" customFormat="1" ht="55.15" customHeight="1" x14ac:dyDescent="0.25">
      <c r="A17" s="35" t="s">
        <v>14</v>
      </c>
      <c r="B17" s="36"/>
      <c r="C17" s="37">
        <f>SUMIF(O20:O24,"&gt;0")</f>
        <v>1215950</v>
      </c>
      <c r="D17" s="36"/>
      <c r="E17" s="15" t="s">
        <v>29</v>
      </c>
      <c r="F17" s="15" t="s">
        <v>30</v>
      </c>
      <c r="G17" s="13" t="s">
        <v>32</v>
      </c>
      <c r="H17" s="21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0" t="s">
        <v>0</v>
      </c>
      <c r="B18" s="30" t="s">
        <v>1</v>
      </c>
      <c r="C18" s="30" t="s">
        <v>2</v>
      </c>
      <c r="D18" s="30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8" t="s">
        <v>15</v>
      </c>
      <c r="K18" s="30" t="s">
        <v>11</v>
      </c>
      <c r="L18" s="30" t="s">
        <v>12</v>
      </c>
      <c r="M18" s="30" t="s">
        <v>13</v>
      </c>
      <c r="N18" s="30" t="s">
        <v>9</v>
      </c>
      <c r="O18" s="34" t="s">
        <v>10</v>
      </c>
    </row>
    <row r="19" spans="1:15" s="8" customFormat="1" ht="30" x14ac:dyDescent="0.25">
      <c r="A19" s="30"/>
      <c r="B19" s="30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25" t="s">
        <v>6</v>
      </c>
      <c r="I19" s="6" t="s">
        <v>6</v>
      </c>
      <c r="J19" s="39"/>
      <c r="K19" s="30"/>
      <c r="L19" s="30"/>
      <c r="M19" s="30"/>
      <c r="N19" s="30"/>
      <c r="O19" s="34"/>
    </row>
    <row r="20" spans="1:15" s="8" customFormat="1" ht="16.899999999999999" customHeight="1" x14ac:dyDescent="0.25">
      <c r="A20" s="17">
        <v>1</v>
      </c>
      <c r="B20" s="21" t="s">
        <v>26</v>
      </c>
      <c r="C20" s="21" t="s">
        <v>25</v>
      </c>
      <c r="D20" s="24">
        <v>8500</v>
      </c>
      <c r="E20" s="16">
        <v>54</v>
      </c>
      <c r="F20" s="19">
        <v>54</v>
      </c>
      <c r="G20" s="19">
        <v>50.7</v>
      </c>
      <c r="H20" s="26"/>
      <c r="I20" s="16"/>
      <c r="J20" s="16">
        <f>AVERAGE(E20:I20)</f>
        <v>52.9</v>
      </c>
      <c r="K20" s="17">
        <f>COUNT(E20:I20)</f>
        <v>3</v>
      </c>
      <c r="L20" s="17">
        <f>STDEV(E20:I20)</f>
        <v>1.9052558883257633</v>
      </c>
      <c r="M20" s="17">
        <f t="shared" ref="M20:M23" si="0">L20/J20*100</f>
        <v>3.6016179363435978</v>
      </c>
      <c r="N20" s="17" t="str">
        <f t="shared" ref="N20:N23" si="1">IF(M20&lt;33,"ОДНОРОДНЫЕ","НЕОДНОРОДНЫЕ")</f>
        <v>ОДНОРОДНЫЕ</v>
      </c>
      <c r="O20" s="16">
        <f t="shared" ref="O20:O23" si="2">D20*J20</f>
        <v>449650</v>
      </c>
    </row>
    <row r="21" spans="1:15" s="8" customFormat="1" ht="30" x14ac:dyDescent="0.25">
      <c r="A21" s="17">
        <v>2</v>
      </c>
      <c r="B21" s="21" t="s">
        <v>27</v>
      </c>
      <c r="C21" s="21" t="s">
        <v>25</v>
      </c>
      <c r="D21" s="24">
        <v>1000</v>
      </c>
      <c r="E21" s="19">
        <v>292</v>
      </c>
      <c r="F21" s="19">
        <v>310</v>
      </c>
      <c r="G21" s="19">
        <v>210.5</v>
      </c>
      <c r="H21" s="16"/>
      <c r="I21" s="16"/>
      <c r="J21" s="16">
        <f t="shared" ref="J21:J23" si="3">AVERAGE(E21:I21)</f>
        <v>270.83333333333331</v>
      </c>
      <c r="K21" s="17">
        <f t="shared" ref="K21:K23" si="4">COUNT(E21:I21)</f>
        <v>3</v>
      </c>
      <c r="L21" s="17">
        <f t="shared" ref="L21:L23" si="5">STDEV(E21:I21)</f>
        <v>53.019650445220108</v>
      </c>
      <c r="M21" s="17">
        <f t="shared" si="0"/>
        <v>19.576486318235116</v>
      </c>
      <c r="N21" s="17" t="str">
        <f t="shared" si="1"/>
        <v>ОДНОРОДНЫЕ</v>
      </c>
      <c r="O21" s="16">
        <f t="shared" si="2"/>
        <v>270833.33333333331</v>
      </c>
    </row>
    <row r="22" spans="1:15" s="8" customFormat="1" ht="30" x14ac:dyDescent="0.25">
      <c r="A22" s="17">
        <v>3</v>
      </c>
      <c r="B22" s="21" t="s">
        <v>28</v>
      </c>
      <c r="C22" s="21" t="s">
        <v>25</v>
      </c>
      <c r="D22" s="27">
        <v>2000</v>
      </c>
      <c r="E22" s="19">
        <v>224</v>
      </c>
      <c r="F22" s="19">
        <v>236</v>
      </c>
      <c r="G22" s="19">
        <v>283.2</v>
      </c>
      <c r="H22" s="16"/>
      <c r="I22" s="16"/>
      <c r="J22" s="16">
        <f t="shared" si="3"/>
        <v>247.73333333333335</v>
      </c>
      <c r="K22" s="17">
        <f t="shared" si="4"/>
        <v>3</v>
      </c>
      <c r="L22" s="17">
        <f t="shared" si="5"/>
        <v>31.295580092615566</v>
      </c>
      <c r="M22" s="17">
        <f t="shared" si="0"/>
        <v>12.632769143951386</v>
      </c>
      <c r="N22" s="17" t="str">
        <f t="shared" si="1"/>
        <v>ОДНОРОДНЫЕ</v>
      </c>
      <c r="O22" s="16">
        <f t="shared" si="2"/>
        <v>495466.66666666669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3"/>
        <v>#DIV/0!</v>
      </c>
      <c r="K23" s="17">
        <f t="shared" si="4"/>
        <v>0</v>
      </c>
      <c r="L23" s="17" t="e">
        <f t="shared" si="5"/>
        <v>#DIV/0!</v>
      </c>
      <c r="M23" s="17" t="e">
        <f t="shared" si="0"/>
        <v>#DIV/0!</v>
      </c>
      <c r="N23" s="17" t="e">
        <f t="shared" si="1"/>
        <v>#DIV/0!</v>
      </c>
      <c r="O23" s="16" t="e">
        <f t="shared" si="2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8" customFormat="1" ht="33.6" customHeight="1" x14ac:dyDescent="0.25">
      <c r="A26" s="33" t="s">
        <v>31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s="28" customFormat="1" ht="33.6" customHeight="1" x14ac:dyDescent="0.25">
      <c r="A27" s="33" t="s">
        <v>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s="28" customFormat="1" ht="15" customHeight="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s="10" customFormat="1" x14ac:dyDescent="0.25">
      <c r="A29" s="42" t="s">
        <v>39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</row>
    <row r="30" spans="1:15" s="23" customFormat="1" ht="15" customHeight="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</sheetData>
  <mergeCells count="17">
    <mergeCell ref="A18:A19"/>
    <mergeCell ref="B18:B19"/>
    <mergeCell ref="A29:O30"/>
    <mergeCell ref="C18:D18"/>
    <mergeCell ref="L12:M12"/>
    <mergeCell ref="B14:N14"/>
    <mergeCell ref="O18:O19"/>
    <mergeCell ref="A17:B17"/>
    <mergeCell ref="C17:D17"/>
    <mergeCell ref="J18:J19"/>
    <mergeCell ref="K18:K19"/>
    <mergeCell ref="L18:L19"/>
    <mergeCell ref="M18:M19"/>
    <mergeCell ref="A26:O26"/>
    <mergeCell ref="A27:O27"/>
    <mergeCell ref="A28:O28"/>
    <mergeCell ref="N18:N19"/>
  </mergeCells>
  <conditionalFormatting sqref="N20:N24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4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2021-11-10T03:58:24Z</dcterms:modified>
</cp:coreProperties>
</file>