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O23" i="1"/>
  <c r="L23"/>
  <c r="M23" s="1"/>
  <c r="N23" s="1"/>
  <c r="K23"/>
  <c r="J23"/>
  <c r="J26"/>
  <c r="O26" s="1"/>
  <c r="K26"/>
  <c r="L26"/>
  <c r="J27"/>
  <c r="O27" s="1"/>
  <c r="K27"/>
  <c r="L27"/>
  <c r="J22"/>
  <c r="O22" s="1"/>
  <c r="K22"/>
  <c r="L22"/>
  <c r="J25"/>
  <c r="O25" s="1"/>
  <c r="J21"/>
  <c r="O21" s="1"/>
  <c r="L25"/>
  <c r="L28"/>
  <c r="J28"/>
  <c r="O28" s="1"/>
  <c r="K28"/>
  <c r="M28" l="1"/>
  <c r="N28" s="1"/>
  <c r="M26"/>
  <c r="N26" s="1"/>
  <c r="M27"/>
  <c r="N27" s="1"/>
  <c r="M22"/>
  <c r="N22" s="1"/>
  <c r="K25"/>
  <c r="L21"/>
  <c r="M21" s="1"/>
  <c r="N21" s="1"/>
  <c r="K21"/>
  <c r="K24"/>
  <c r="L24"/>
  <c r="J24"/>
  <c r="O24" s="1"/>
  <c r="C18" s="1"/>
  <c r="M25"/>
  <c r="N25" s="1"/>
  <c r="M24" l="1"/>
  <c r="N24" s="1"/>
</calcChain>
</file>

<file path=xl/sharedStrings.xml><?xml version="1.0" encoding="utf-8"?>
<sst xmlns="http://schemas.openxmlformats.org/spreadsheetml/2006/main" count="55" uniqueCount="47">
  <si>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</si>
  <si>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</si>
  <si>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</si>
  <si>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</si>
  <si>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</si>
  <si>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</si>
  <si>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</si>
  <si>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</si>
  <si>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</si>
  <si>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</si>
  <si>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</si>
  <si>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</si>
  <si>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</si>
  <si>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</si>
  <si>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</si>
  <si>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</si>
  <si>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</si>
  <si>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</si>
  <si>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</si>
  <si>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</si>
  <si>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</si>
  <si>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</si>
  <si>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</si>
  <si>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</si>
  <si>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</si>
  <si>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фл</t>
  </si>
  <si>
    <t>Анавидин-Комплит 1,2л</t>
  </si>
  <si>
    <t>Самаровка 1л</t>
  </si>
  <si>
    <t>НИКА-2 5л</t>
  </si>
  <si>
    <t>канистра</t>
  </si>
  <si>
    <t>банка</t>
  </si>
  <si>
    <t>Дезомакс Иннова 1л</t>
  </si>
  <si>
    <t>Актив-Био-Протект 1л</t>
  </si>
  <si>
    <t>Аламинол 1л</t>
  </si>
  <si>
    <t>Дез-хлор 300шт</t>
  </si>
  <si>
    <t>КП вх.2950 от 08.07.2021</t>
  </si>
  <si>
    <t>КП вх.2949 от 08.07.2021</t>
  </si>
  <si>
    <t>КП вх.2948 от 08.07.2021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</si>
  <si>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</si>
  <si>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 1 501 500,00 (один миллион пятьсот одна тысяча пятьсот) рублей.</t>
  </si>
  <si>
    <t>ИТОГО:</t>
  </si>
  <si>
    <t>к Извещению о проведении закупки</t>
  </si>
  <si>
    <t>№ 203-21н</t>
  </si>
  <si>
    <t>только субъекты малого и среднего предпринимательства</t>
  </si>
  <si>
    <t xml:space="preserve">на поставку дезинфицирующих средств путем запроса котировок </t>
  </si>
  <si>
    <t xml:space="preserve">в электронной форме, участниками которого могут являться </t>
  </si>
  <si>
    <t xml:space="preserve">Приложение № 4 </t>
  </si>
</sst>
</file>

<file path=xl/styles.xml><?xml version="1.0" encoding="utf-8"?>
<styleSheet xmlns="http://schemas.openxmlformats.org/spreadsheetml/2006/main">
  <numFmts count="1">
    <numFmt numFmtId="164" formatCode="#,##0.00_р_.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3"/>
  <sheetViews>
    <sheetView tabSelected="1" topLeftCell="A3" zoomScale="85" zoomScaleNormal="85" zoomScalePageLayoutView="70" workbookViewId="0">
      <selection sqref="A1:O33"/>
    </sheetView>
  </sheetViews>
  <sheetFormatPr defaultColWidth="9.109375" defaultRowHeight="14.4"/>
  <cols>
    <col min="1" max="1" width="9.109375" style="2"/>
    <col min="2" max="2" width="27.33203125" style="2" customWidth="1"/>
    <col min="3" max="4" width="9.109375" style="2"/>
    <col min="5" max="5" width="14.88671875" style="3" customWidth="1"/>
    <col min="6" max="9" width="14.6640625" style="3" customWidth="1"/>
    <col min="10" max="10" width="13.6640625" style="3" customWidth="1"/>
    <col min="11" max="11" width="9.44140625" style="2" customWidth="1"/>
    <col min="12" max="12" width="12.5546875" style="2" customWidth="1"/>
    <col min="13" max="13" width="10.33203125" style="2" customWidth="1"/>
    <col min="14" max="14" width="14.33203125" style="2" customWidth="1"/>
    <col min="15" max="15" width="13.33203125" style="3" customWidth="1"/>
    <col min="16" max="16384" width="9.109375" style="1"/>
  </cols>
  <sheetData>
    <row r="1" spans="1:15">
      <c r="O1" s="45" t="s">
        <v>46</v>
      </c>
    </row>
    <row r="2" spans="1:15">
      <c r="A2" s="18"/>
      <c r="B2" s="18"/>
      <c r="C2" s="18"/>
      <c r="D2" s="18"/>
      <c r="K2" s="18"/>
      <c r="L2" s="18"/>
      <c r="M2" s="18"/>
      <c r="N2" s="18"/>
      <c r="O2" s="45" t="s">
        <v>41</v>
      </c>
    </row>
    <row r="3" spans="1:15">
      <c r="A3" s="18"/>
      <c r="B3" s="18"/>
      <c r="C3" s="18"/>
      <c r="D3" s="18"/>
      <c r="K3" s="18"/>
      <c r="L3" s="18"/>
      <c r="M3" s="18"/>
      <c r="N3" s="18"/>
      <c r="O3" s="45" t="s">
        <v>44</v>
      </c>
    </row>
    <row r="4" spans="1:15">
      <c r="A4" s="32"/>
      <c r="B4" s="32"/>
      <c r="C4" s="32"/>
      <c r="D4" s="32"/>
      <c r="K4" s="32"/>
      <c r="L4" s="32"/>
      <c r="M4" s="32"/>
      <c r="N4" s="32"/>
      <c r="O4" s="45" t="s">
        <v>45</v>
      </c>
    </row>
    <row r="5" spans="1:15">
      <c r="A5" s="32"/>
      <c r="B5" s="32"/>
      <c r="C5" s="32"/>
      <c r="D5" s="32"/>
      <c r="K5" s="32"/>
      <c r="L5" s="32"/>
      <c r="M5" s="32"/>
      <c r="N5" s="32"/>
      <c r="O5" s="45" t="s">
        <v>43</v>
      </c>
    </row>
    <row r="6" spans="1:15">
      <c r="A6" s="18"/>
      <c r="B6" s="18"/>
      <c r="C6" s="18"/>
      <c r="D6" s="18"/>
      <c r="K6" s="18"/>
      <c r="L6" s="18"/>
      <c r="M6" s="18"/>
      <c r="N6" s="18"/>
      <c r="O6" s="46" t="s">
        <v>42</v>
      </c>
    </row>
    <row r="7" spans="1:15">
      <c r="A7" s="18"/>
      <c r="B7" s="18"/>
      <c r="C7" s="18"/>
      <c r="D7" s="18"/>
      <c r="K7" s="18"/>
      <c r="L7" s="18"/>
      <c r="M7" s="18"/>
      <c r="N7" s="18"/>
    </row>
    <row r="8" spans="1:15">
      <c r="A8" s="18"/>
      <c r="B8" s="18"/>
      <c r="C8" s="18"/>
      <c r="D8" s="18"/>
      <c r="K8" s="18"/>
      <c r="L8" s="18"/>
      <c r="M8" s="18"/>
      <c r="N8" s="18"/>
    </row>
    <row r="9" spans="1:15" s="10" customFormat="1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1" t="s">
        <v>16</v>
      </c>
    </row>
    <row r="10" spans="1:15" s="10" customFormat="1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21</v>
      </c>
    </row>
    <row r="11" spans="1:15" s="10" customFormat="1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12" t="s">
        <v>17</v>
      </c>
    </row>
    <row r="12" spans="1:15" s="10" customFormat="1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8"/>
      <c r="M12" s="8"/>
      <c r="N12" s="8"/>
      <c r="O12" s="9"/>
    </row>
    <row r="13" spans="1:15" s="10" customFormat="1" ht="28.8" customHeight="1">
      <c r="A13" s="8"/>
      <c r="B13" s="8"/>
      <c r="C13" s="8"/>
      <c r="D13" s="8"/>
      <c r="E13" s="9"/>
      <c r="F13" s="9"/>
      <c r="G13" s="9"/>
      <c r="H13" s="9"/>
      <c r="I13" s="9"/>
      <c r="J13" s="9"/>
      <c r="K13" s="8"/>
      <c r="L13" s="36" t="s">
        <v>20</v>
      </c>
      <c r="M13" s="36"/>
      <c r="N13" s="8"/>
      <c r="O13" s="4" t="s">
        <v>18</v>
      </c>
    </row>
    <row r="14" spans="1:15" ht="18">
      <c r="O14" s="5"/>
    </row>
    <row r="15" spans="1:15" ht="18">
      <c r="B15" s="37" t="s">
        <v>19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5"/>
    </row>
    <row r="18" spans="1:15" s="8" customFormat="1" ht="30.6" customHeight="1">
      <c r="A18" s="40" t="s">
        <v>14</v>
      </c>
      <c r="B18" s="41"/>
      <c r="C18" s="42">
        <f>SUMIF(O21:O28,"&gt;0")</f>
        <v>1596830</v>
      </c>
      <c r="D18" s="41"/>
      <c r="E18" s="15" t="s">
        <v>35</v>
      </c>
      <c r="F18" s="15" t="s">
        <v>36</v>
      </c>
      <c r="G18" s="15" t="s">
        <v>37</v>
      </c>
      <c r="H18" s="15"/>
      <c r="I18" s="15"/>
      <c r="J18" s="6"/>
      <c r="K18" s="7"/>
      <c r="L18" s="7"/>
      <c r="M18" s="7"/>
      <c r="N18" s="7"/>
      <c r="O18" s="6"/>
    </row>
    <row r="19" spans="1:15" s="8" customFormat="1" ht="30" customHeight="1">
      <c r="A19" s="34" t="s">
        <v>0</v>
      </c>
      <c r="B19" s="34" t="s">
        <v>1</v>
      </c>
      <c r="C19" s="34" t="s">
        <v>2</v>
      </c>
      <c r="D19" s="34"/>
      <c r="E19" s="6" t="s">
        <v>5</v>
      </c>
      <c r="F19" s="6" t="s">
        <v>7</v>
      </c>
      <c r="G19" s="14" t="s">
        <v>8</v>
      </c>
      <c r="H19" s="13" t="s">
        <v>22</v>
      </c>
      <c r="I19" s="13" t="s">
        <v>23</v>
      </c>
      <c r="J19" s="43" t="s">
        <v>15</v>
      </c>
      <c r="K19" s="34" t="s">
        <v>11</v>
      </c>
      <c r="L19" s="34" t="s">
        <v>12</v>
      </c>
      <c r="M19" s="34" t="s">
        <v>13</v>
      </c>
      <c r="N19" s="34" t="s">
        <v>9</v>
      </c>
      <c r="O19" s="39" t="s">
        <v>10</v>
      </c>
    </row>
    <row r="20" spans="1:15" s="8" customFormat="1" ht="28.8">
      <c r="A20" s="34"/>
      <c r="B20" s="34"/>
      <c r="C20" s="7" t="s">
        <v>3</v>
      </c>
      <c r="D20" s="7" t="s">
        <v>4</v>
      </c>
      <c r="E20" s="6" t="s">
        <v>6</v>
      </c>
      <c r="F20" s="6" t="s">
        <v>6</v>
      </c>
      <c r="G20" s="14" t="s">
        <v>6</v>
      </c>
      <c r="H20" s="14" t="s">
        <v>6</v>
      </c>
      <c r="I20" s="29" t="s">
        <v>6</v>
      </c>
      <c r="J20" s="44"/>
      <c r="K20" s="34"/>
      <c r="L20" s="34"/>
      <c r="M20" s="34"/>
      <c r="N20" s="34"/>
      <c r="O20" s="39"/>
    </row>
    <row r="21" spans="1:15" s="8" customFormat="1">
      <c r="A21" s="24">
        <v>1</v>
      </c>
      <c r="B21" s="21" t="s">
        <v>26</v>
      </c>
      <c r="C21" s="21" t="s">
        <v>25</v>
      </c>
      <c r="D21" s="23">
        <v>586</v>
      </c>
      <c r="E21" s="25">
        <v>1300</v>
      </c>
      <c r="F21" s="25">
        <v>1350</v>
      </c>
      <c r="G21" s="25">
        <v>1230</v>
      </c>
      <c r="H21" s="25"/>
      <c r="I21" s="28"/>
      <c r="J21" s="25">
        <f t="shared" ref="J21:J28" si="0">AVERAGE(E21:I21)</f>
        <v>1293.3333333333333</v>
      </c>
      <c r="K21" s="24">
        <f t="shared" ref="K21:K28" si="1">COUNT(E21:I21)</f>
        <v>3</v>
      </c>
      <c r="L21" s="24">
        <f t="shared" ref="L21:L28" si="2">STDEV(E21:I21)</f>
        <v>60.277137733418371</v>
      </c>
      <c r="M21" s="24">
        <f t="shared" ref="M21" si="3">L21/J21*100</f>
        <v>4.6606034329962656</v>
      </c>
      <c r="N21" s="24" t="str">
        <f t="shared" ref="N21" si="4">IF(M21&lt;33,"ОДНОРОДНЫЕ","НЕОДНОРОДНЫЕ")</f>
        <v>ОДНОРОДНЫЕ</v>
      </c>
      <c r="O21" s="25">
        <f t="shared" ref="O21:O28" si="5">D21*J21</f>
        <v>757893.33333333326</v>
      </c>
    </row>
    <row r="22" spans="1:15" s="8" customFormat="1">
      <c r="A22" s="31">
        <v>2</v>
      </c>
      <c r="B22" s="20" t="s">
        <v>32</v>
      </c>
      <c r="C22" s="21" t="s">
        <v>25</v>
      </c>
      <c r="D22" s="23">
        <v>706</v>
      </c>
      <c r="E22" s="16">
        <v>380</v>
      </c>
      <c r="F22" s="16">
        <v>400</v>
      </c>
      <c r="G22" s="16">
        <v>360</v>
      </c>
      <c r="H22" s="16"/>
      <c r="I22" s="28"/>
      <c r="J22" s="28">
        <f>AVERAGE(E22:I22)</f>
        <v>380</v>
      </c>
      <c r="K22" s="27">
        <f>COUNT(E22:I22)</f>
        <v>3</v>
      </c>
      <c r="L22" s="27">
        <f>STDEV(E22:I22)</f>
        <v>20</v>
      </c>
      <c r="M22" s="27">
        <f>L22/J22*100</f>
        <v>5.2631578947368416</v>
      </c>
      <c r="N22" s="27" t="str">
        <f>IF(M22&lt;33,"ОДНОРОДНЫЕ","НЕОДНОРОДНЫЕ")</f>
        <v>ОДНОРОДНЫЕ</v>
      </c>
      <c r="O22" s="28">
        <f>D22*J22</f>
        <v>268280</v>
      </c>
    </row>
    <row r="23" spans="1:15" s="8" customFormat="1">
      <c r="A23" s="31">
        <v>3</v>
      </c>
      <c r="B23" s="20" t="s">
        <v>33</v>
      </c>
      <c r="C23" s="21" t="s">
        <v>25</v>
      </c>
      <c r="D23" s="23">
        <v>34</v>
      </c>
      <c r="E23" s="30">
        <v>400</v>
      </c>
      <c r="F23" s="30">
        <v>400</v>
      </c>
      <c r="G23" s="30">
        <v>396</v>
      </c>
      <c r="H23" s="30"/>
      <c r="I23" s="30"/>
      <c r="J23" s="30">
        <f>AVERAGE(E23:I23)</f>
        <v>398.66666666666669</v>
      </c>
      <c r="K23" s="31">
        <f>COUNT(E23:I23)</f>
        <v>3</v>
      </c>
      <c r="L23" s="31">
        <f>STDEV(E23:I23)</f>
        <v>2.3094010767606035</v>
      </c>
      <c r="M23" s="31">
        <f>L23/J23*100</f>
        <v>0.5792812065453018</v>
      </c>
      <c r="N23" s="31" t="str">
        <f>IF(M23&lt;33,"ОДНОРОДНЫЕ","НЕОДНОРОДНЫЕ")</f>
        <v>ОДНОРОДНЫЕ</v>
      </c>
      <c r="O23" s="30">
        <f>D23*J23</f>
        <v>13554.666666666668</v>
      </c>
    </row>
    <row r="24" spans="1:15" s="8" customFormat="1">
      <c r="A24" s="31">
        <v>4</v>
      </c>
      <c r="B24" s="21" t="s">
        <v>27</v>
      </c>
      <c r="C24" s="21" t="s">
        <v>25</v>
      </c>
      <c r="D24" s="23">
        <v>904</v>
      </c>
      <c r="E24" s="19">
        <v>400</v>
      </c>
      <c r="F24" s="19">
        <v>420</v>
      </c>
      <c r="G24" s="13">
        <v>372</v>
      </c>
      <c r="H24" s="16"/>
      <c r="I24" s="28"/>
      <c r="J24" s="16">
        <f t="shared" si="0"/>
        <v>397.33333333333331</v>
      </c>
      <c r="K24" s="17">
        <f t="shared" si="1"/>
        <v>3</v>
      </c>
      <c r="L24" s="17">
        <f t="shared" si="2"/>
        <v>24.110855093367032</v>
      </c>
      <c r="M24" s="17">
        <f t="shared" ref="M24:M25" si="6">L24/J24*100</f>
        <v>6.0681682281964004</v>
      </c>
      <c r="N24" s="17" t="str">
        <f t="shared" ref="N24:N25" si="7">IF(M24&lt;33,"ОДНОРОДНЫЕ","НЕОДНОРОДНЫЕ")</f>
        <v>ОДНОРОДНЫЕ</v>
      </c>
      <c r="O24" s="16">
        <f t="shared" si="5"/>
        <v>359189.33333333331</v>
      </c>
    </row>
    <row r="25" spans="1:15" s="8" customFormat="1">
      <c r="A25" s="31">
        <v>5</v>
      </c>
      <c r="B25" s="21" t="s">
        <v>28</v>
      </c>
      <c r="C25" s="21" t="s">
        <v>29</v>
      </c>
      <c r="D25" s="26">
        <v>25</v>
      </c>
      <c r="E25" s="19">
        <v>560</v>
      </c>
      <c r="F25" s="19">
        <v>570</v>
      </c>
      <c r="G25" s="19">
        <v>552</v>
      </c>
      <c r="H25" s="16"/>
      <c r="I25" s="28"/>
      <c r="J25" s="16">
        <f t="shared" si="0"/>
        <v>560.66666666666663</v>
      </c>
      <c r="K25" s="17">
        <f t="shared" si="1"/>
        <v>3</v>
      </c>
      <c r="L25" s="17">
        <f t="shared" si="2"/>
        <v>9.0184995056447121</v>
      </c>
      <c r="M25" s="17">
        <f t="shared" si="6"/>
        <v>1.608531421934253</v>
      </c>
      <c r="N25" s="17" t="str">
        <f t="shared" si="7"/>
        <v>ОДНОРОДНЫЕ</v>
      </c>
      <c r="O25" s="16">
        <f t="shared" si="5"/>
        <v>14016.666666666666</v>
      </c>
    </row>
    <row r="26" spans="1:15" s="8" customFormat="1">
      <c r="A26" s="31">
        <v>6</v>
      </c>
      <c r="B26" s="21" t="s">
        <v>34</v>
      </c>
      <c r="C26" s="21" t="s">
        <v>30</v>
      </c>
      <c r="D26" s="26">
        <v>428</v>
      </c>
      <c r="E26" s="28">
        <v>400</v>
      </c>
      <c r="F26" s="28">
        <v>410</v>
      </c>
      <c r="G26" s="28">
        <v>336</v>
      </c>
      <c r="H26" s="28"/>
      <c r="I26" s="28"/>
      <c r="J26" s="28">
        <f t="shared" si="0"/>
        <v>382</v>
      </c>
      <c r="K26" s="27">
        <f t="shared" si="1"/>
        <v>3</v>
      </c>
      <c r="L26" s="27">
        <f t="shared" si="2"/>
        <v>40.149719799769464</v>
      </c>
      <c r="M26" s="27">
        <f t="shared" ref="M26:M27" si="8">L26/J26*100</f>
        <v>10.510397853342791</v>
      </c>
      <c r="N26" s="27" t="str">
        <f t="shared" ref="N26:N27" si="9">IF(M26&lt;33,"ОДНОРОДНЫЕ","НЕОДНОРОДНЫЕ")</f>
        <v>ОДНОРОДНЫЕ</v>
      </c>
      <c r="O26" s="28">
        <f t="shared" si="5"/>
        <v>163496</v>
      </c>
    </row>
    <row r="27" spans="1:15" s="8" customFormat="1">
      <c r="A27" s="31">
        <v>7</v>
      </c>
      <c r="B27" s="20" t="s">
        <v>31</v>
      </c>
      <c r="C27" s="21" t="s">
        <v>25</v>
      </c>
      <c r="D27" s="26">
        <v>20</v>
      </c>
      <c r="E27" s="28">
        <v>1000</v>
      </c>
      <c r="F27" s="28">
        <v>1100</v>
      </c>
      <c r="G27" s="28">
        <v>960</v>
      </c>
      <c r="H27" s="28"/>
      <c r="I27" s="28"/>
      <c r="J27" s="28">
        <f t="shared" si="0"/>
        <v>1020</v>
      </c>
      <c r="K27" s="27">
        <f t="shared" si="1"/>
        <v>3</v>
      </c>
      <c r="L27" s="27">
        <f t="shared" si="2"/>
        <v>72.111025509279784</v>
      </c>
      <c r="M27" s="27">
        <f t="shared" si="8"/>
        <v>7.0697083832627241</v>
      </c>
      <c r="N27" s="27" t="str">
        <f t="shared" si="9"/>
        <v>ОДНОРОДНЫЕ</v>
      </c>
      <c r="O27" s="28">
        <f t="shared" si="5"/>
        <v>20400</v>
      </c>
    </row>
    <row r="28" spans="1:15" s="8" customFormat="1" ht="14.4" customHeight="1">
      <c r="A28" s="31">
        <v>8</v>
      </c>
      <c r="B28" s="20" t="s">
        <v>40</v>
      </c>
      <c r="C28" s="21"/>
      <c r="D28" s="22"/>
      <c r="E28" s="16">
        <v>1610480</v>
      </c>
      <c r="F28" s="16">
        <v>1678510</v>
      </c>
      <c r="G28" s="16">
        <v>1501500</v>
      </c>
      <c r="H28" s="14"/>
      <c r="I28" s="28"/>
      <c r="J28" s="6">
        <f t="shared" si="0"/>
        <v>1596830</v>
      </c>
      <c r="K28" s="7">
        <f t="shared" si="1"/>
        <v>3</v>
      </c>
      <c r="L28" s="7">
        <f t="shared" si="2"/>
        <v>89290.967628310536</v>
      </c>
      <c r="M28" s="7">
        <f>L28/J28*100</f>
        <v>5.591764159510439</v>
      </c>
      <c r="N28" s="7" t="str">
        <f>IF(M28&lt;33,"ОДНОРОДНЫЕ","НЕОДНОРОДНЫЕ")</f>
        <v>ОДНОРОДНЫЕ</v>
      </c>
      <c r="O28" s="6">
        <f t="shared" si="5"/>
        <v>0</v>
      </c>
    </row>
    <row r="29" spans="1:15" s="10" customFormat="1">
      <c r="A29" s="8"/>
      <c r="B29" s="8"/>
      <c r="C29" s="8"/>
      <c r="D29" s="8"/>
      <c r="E29" s="9"/>
      <c r="F29" s="9"/>
      <c r="G29" s="9"/>
      <c r="H29" s="9"/>
      <c r="I29" s="9"/>
      <c r="J29" s="9"/>
      <c r="K29" s="8"/>
      <c r="L29" s="8"/>
      <c r="M29" s="8"/>
      <c r="N29" s="8"/>
      <c r="O29" s="9"/>
    </row>
    <row r="30" spans="1:15" s="33" customFormat="1" ht="14.4" customHeight="1">
      <c r="A30" s="38" t="s">
        <v>38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</row>
    <row r="31" spans="1:15" s="33" customFormat="1" ht="18.75" customHeight="1">
      <c r="A31" s="38" t="s">
        <v>24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</row>
    <row r="32" spans="1:15" s="33" customFormat="1" ht="13.8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</row>
    <row r="33" spans="1:15" s="33" customFormat="1" ht="18" customHeight="1">
      <c r="A33" s="35" t="s">
        <v>39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</row>
  </sheetData>
  <mergeCells count="17">
    <mergeCell ref="B19:B20"/>
    <mergeCell ref="C19:D19"/>
    <mergeCell ref="A33:O33"/>
    <mergeCell ref="L13:M13"/>
    <mergeCell ref="B15:N15"/>
    <mergeCell ref="A30:O30"/>
    <mergeCell ref="A31:O31"/>
    <mergeCell ref="A32:O32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</mergeCells>
  <conditionalFormatting sqref="N21:N28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8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2021-07-28T02:16:35Z</dcterms:modified>
</cp:coreProperties>
</file>