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O23" s="1"/>
  <c r="J21"/>
  <c r="O21" s="1"/>
  <c r="L24"/>
  <c r="K24"/>
  <c r="L23"/>
  <c r="J24"/>
  <c r="L25"/>
  <c r="M25" s="1"/>
  <c r="J25"/>
  <c r="O25" s="1"/>
  <c r="K25"/>
  <c r="M24" l="1"/>
  <c r="N24" s="1"/>
  <c r="K23"/>
  <c r="L21"/>
  <c r="M21" s="1"/>
  <c r="N21" s="1"/>
  <c r="K21"/>
  <c r="K22"/>
  <c r="L22"/>
  <c r="J22"/>
  <c r="O22" s="1"/>
  <c r="C18" s="1"/>
  <c r="M23"/>
  <c r="N23" s="1"/>
  <c r="O24"/>
  <c r="N25"/>
  <c r="M22" l="1"/>
  <c r="N22" s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<sst xmlns="http://schemas.openxmlformats.org/spreadsheetml/2006/main" count="48" uniqueCount="41">
  <si>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</si>
  <si>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</si>
  <si>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</si>
  <si>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</si>
  <si>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</si>
  <si>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</si>
  <si>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</si>
  <si>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</si>
  <si>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</si>
  <si>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</si>
  <si>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</si>
  <si>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</si>
  <si>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</si>
  <si>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</si>
  <si>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</si>
  <si>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</si>
  <si>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</si>
  <si>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</si>
  <si>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</si>
  <si>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</si>
  <si>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</si>
  <si>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</si>
  <si>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</si>
  <si>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</si>
  <si>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</si>
  <si>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</si>
  <si>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диспенсер для бумажных полотенец Н3</t>
  </si>
  <si>
    <t>дозатор для жидкого мыла настенный</t>
  </si>
  <si>
    <t>диспенсер для туалетной бумаги Т2</t>
  </si>
  <si>
    <t>сушилка для рук настенная</t>
  </si>
  <si>
    <t>КП вх.1603 от 09.04.2021</t>
  </si>
  <si>
    <t>КП вх.1604 от 09.04.2021</t>
  </si>
  <si>
    <t>КП вх.1605 от 09.04.2021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</si>
  <si>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</si>
  <si>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257 338,00 (двести пятьдесят семь тысяч триста тридцать восемь) рублей.</t>
  </si>
  <si>
    <t>к Извещению о проведении закупки</t>
  </si>
  <si>
    <t>№ 199-21н</t>
  </si>
  <si>
    <t>могут являться только субъекты малого и среднего предпринимательства</t>
  </si>
  <si>
    <t xml:space="preserve">на поставку изделий санитарно-гигиенического назначения (диспенсеры для бумаги и полотенец, </t>
  </si>
  <si>
    <t xml:space="preserve">дозаторы для мыла, сушилка для рук) путем запроса котировок в электронной форме, участниками которого 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</si>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</sst>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zoomScale="85" zoomScaleNormal="85" zoomScalePageLayoutView="70" workbookViewId="0">
      <selection activeCell="O1" sqref="O1"/>
    </sheetView>
  </sheetViews>
  <sheetFormatPr defaultColWidth="9.109375" defaultRowHeight="14.4"/>
  <cols>
    <col min="1" max="1" width="9.109375" style="2"/>
    <col min="2" max="2" width="27.33203125" style="2" customWidth="1"/>
    <col min="3" max="3" width="9.109375" style="2"/>
    <col min="4" max="4" width="9.109375" style="27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43" t="s">
        <v>40</v>
      </c>
    </row>
    <row r="2" spans="1:15">
      <c r="A2" s="18"/>
      <c r="B2" s="18"/>
      <c r="C2" s="18"/>
      <c r="K2" s="18"/>
      <c r="L2" s="18"/>
      <c r="M2" s="18"/>
      <c r="N2" s="18"/>
      <c r="O2" s="43" t="s">
        <v>35</v>
      </c>
    </row>
    <row r="3" spans="1:15">
      <c r="A3" s="18"/>
      <c r="B3" s="18"/>
      <c r="C3" s="18"/>
      <c r="K3" s="18"/>
      <c r="L3" s="18"/>
      <c r="M3" s="18"/>
      <c r="N3" s="18"/>
      <c r="O3" s="43" t="s">
        <v>38</v>
      </c>
    </row>
    <row r="4" spans="1:15">
      <c r="A4" s="29"/>
      <c r="B4" s="29"/>
      <c r="C4" s="29"/>
      <c r="D4" s="29"/>
      <c r="K4" s="29"/>
      <c r="L4" s="29"/>
      <c r="M4" s="29"/>
      <c r="N4" s="29"/>
      <c r="O4" s="43" t="s">
        <v>39</v>
      </c>
    </row>
    <row r="5" spans="1:15">
      <c r="A5" s="29"/>
      <c r="B5" s="29"/>
      <c r="C5" s="29"/>
      <c r="D5" s="29"/>
      <c r="K5" s="29"/>
      <c r="L5" s="29"/>
      <c r="M5" s="29"/>
      <c r="N5" s="29"/>
      <c r="O5" s="43" t="s">
        <v>37</v>
      </c>
    </row>
    <row r="6" spans="1:15">
      <c r="A6" s="18"/>
      <c r="B6" s="18"/>
      <c r="C6" s="18"/>
      <c r="K6" s="18"/>
      <c r="L6" s="18"/>
      <c r="M6" s="18"/>
      <c r="N6" s="18"/>
      <c r="O6" s="43" t="s">
        <v>36</v>
      </c>
    </row>
    <row r="7" spans="1:15">
      <c r="A7" s="18"/>
      <c r="B7" s="18"/>
      <c r="C7" s="18"/>
      <c r="K7" s="18"/>
      <c r="L7" s="18"/>
      <c r="M7" s="18"/>
      <c r="N7" s="18"/>
    </row>
    <row r="8" spans="1:15">
      <c r="A8" s="18"/>
      <c r="B8" s="18"/>
      <c r="C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4" t="s">
        <v>20</v>
      </c>
      <c r="M13" s="34"/>
      <c r="N13" s="8"/>
      <c r="O13" s="4" t="s">
        <v>18</v>
      </c>
    </row>
    <row r="14" spans="1:15" ht="18">
      <c r="O14" s="5"/>
    </row>
    <row r="15" spans="1:15" ht="18">
      <c r="B15" s="35" t="s">
        <v>19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"/>
    </row>
    <row r="18" spans="1:15" s="8" customFormat="1" ht="42" customHeight="1">
      <c r="A18" s="38" t="s">
        <v>14</v>
      </c>
      <c r="B18" s="39"/>
      <c r="C18" s="40">
        <f>SUMIF(O21:O25,"&gt;0")</f>
        <v>259684</v>
      </c>
      <c r="D18" s="39"/>
      <c r="E18" s="15" t="s">
        <v>30</v>
      </c>
      <c r="F18" s="15" t="s">
        <v>31</v>
      </c>
      <c r="G18" s="15" t="s">
        <v>32</v>
      </c>
      <c r="H18" s="15"/>
      <c r="I18" s="15"/>
      <c r="J18" s="6"/>
      <c r="K18" s="7"/>
      <c r="L18" s="7"/>
      <c r="M18" s="7"/>
      <c r="N18" s="7"/>
      <c r="O18" s="6"/>
    </row>
    <row r="19" spans="1:15" s="8" customFormat="1" ht="30" customHeight="1">
      <c r="A19" s="32" t="s">
        <v>0</v>
      </c>
      <c r="B19" s="32" t="s">
        <v>1</v>
      </c>
      <c r="C19" s="32" t="s">
        <v>2</v>
      </c>
      <c r="D19" s="32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41" t="s">
        <v>15</v>
      </c>
      <c r="K19" s="32" t="s">
        <v>11</v>
      </c>
      <c r="L19" s="32" t="s">
        <v>12</v>
      </c>
      <c r="M19" s="32" t="s">
        <v>13</v>
      </c>
      <c r="N19" s="32" t="s">
        <v>9</v>
      </c>
      <c r="O19" s="37" t="s">
        <v>10</v>
      </c>
    </row>
    <row r="20" spans="1:15" s="8" customFormat="1" ht="28.8">
      <c r="A20" s="32"/>
      <c r="B20" s="32"/>
      <c r="C20" s="7" t="s">
        <v>3</v>
      </c>
      <c r="D20" s="26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42"/>
      <c r="K20" s="32"/>
      <c r="L20" s="32"/>
      <c r="M20" s="32"/>
      <c r="N20" s="32"/>
      <c r="O20" s="37"/>
    </row>
    <row r="21" spans="1:15" s="8" customFormat="1" ht="28.8">
      <c r="A21" s="23">
        <v>1</v>
      </c>
      <c r="B21" s="30" t="s">
        <v>26</v>
      </c>
      <c r="C21" s="21" t="s">
        <v>25</v>
      </c>
      <c r="D21" s="22">
        <v>26</v>
      </c>
      <c r="E21" s="24">
        <v>2700</v>
      </c>
      <c r="F21" s="24">
        <v>2700</v>
      </c>
      <c r="G21" s="24">
        <v>2651</v>
      </c>
      <c r="H21" s="24"/>
      <c r="I21" s="24"/>
      <c r="J21" s="24">
        <f t="shared" ref="J21" si="0">AVERAGE(E21:I21)</f>
        <v>2683.6666666666665</v>
      </c>
      <c r="K21" s="23">
        <f t="shared" ref="K21" si="1">COUNT(E21:I21)</f>
        <v>3</v>
      </c>
      <c r="L21" s="23">
        <f t="shared" ref="L21" si="2">STDEV(E21:I21)</f>
        <v>28.290163190302636</v>
      </c>
      <c r="M21" s="23">
        <f t="shared" ref="M21" si="3">L21/J21*100</f>
        <v>1.0541608442542281</v>
      </c>
      <c r="N21" s="23" t="str">
        <f t="shared" ref="N21" si="4">IF(M21&lt;33,"ОДНОРОДНЫЕ","НЕОДНОРОДНЫЕ")</f>
        <v>ОДНОРОДНЫЕ</v>
      </c>
      <c r="O21" s="24">
        <f t="shared" ref="O21" si="5">D21*J21</f>
        <v>69775.333333333328</v>
      </c>
    </row>
    <row r="22" spans="1:15" s="8" customFormat="1" ht="28.8">
      <c r="A22" s="17">
        <v>2</v>
      </c>
      <c r="B22" s="30" t="s">
        <v>27</v>
      </c>
      <c r="C22" s="21" t="s">
        <v>25</v>
      </c>
      <c r="D22" s="22">
        <v>24</v>
      </c>
      <c r="E22" s="19">
        <v>1620</v>
      </c>
      <c r="F22" s="28">
        <v>1602</v>
      </c>
      <c r="G22" s="28">
        <v>1584</v>
      </c>
      <c r="H22" s="16"/>
      <c r="I22" s="16"/>
      <c r="J22" s="16">
        <f t="shared" ref="J22:J24" si="6">AVERAGE(E22:I22)</f>
        <v>1602</v>
      </c>
      <c r="K22" s="17">
        <f t="shared" ref="K22:K24" si="7">COUNT(E22:I22)</f>
        <v>3</v>
      </c>
      <c r="L22" s="17">
        <f t="shared" ref="L22:L24" si="8">STDEV(E22:I22)</f>
        <v>18</v>
      </c>
      <c r="M22" s="17">
        <f t="shared" ref="M22:M24" si="9">L22/J22*100</f>
        <v>1.1235955056179776</v>
      </c>
      <c r="N22" s="17" t="str">
        <f t="shared" ref="N22:N24" si="10">IF(M22&lt;33,"ОДНОРОДНЫЕ","НЕОДНОРОДНЫЕ")</f>
        <v>ОДНОРОДНЫЕ</v>
      </c>
      <c r="O22" s="16">
        <f t="shared" ref="O22:O24" si="11">D22*J22</f>
        <v>38448</v>
      </c>
    </row>
    <row r="23" spans="1:15" s="8" customFormat="1" ht="28.8">
      <c r="A23" s="17">
        <v>3</v>
      </c>
      <c r="B23" s="30" t="s">
        <v>28</v>
      </c>
      <c r="C23" s="21" t="s">
        <v>25</v>
      </c>
      <c r="D23" s="25">
        <v>17</v>
      </c>
      <c r="E23" s="19">
        <v>4000</v>
      </c>
      <c r="F23" s="19">
        <v>4002</v>
      </c>
      <c r="G23" s="19">
        <v>3924</v>
      </c>
      <c r="H23" s="16"/>
      <c r="I23" s="16"/>
      <c r="J23" s="16">
        <f t="shared" si="6"/>
        <v>3975.3333333333335</v>
      </c>
      <c r="K23" s="17">
        <f t="shared" si="7"/>
        <v>3</v>
      </c>
      <c r="L23" s="17">
        <f t="shared" si="8"/>
        <v>44.467216388392153</v>
      </c>
      <c r="M23" s="17">
        <f t="shared" si="9"/>
        <v>1.11857830928372</v>
      </c>
      <c r="N23" s="17" t="str">
        <f t="shared" si="10"/>
        <v>ОДНОРОДНЫЕ</v>
      </c>
      <c r="O23" s="16">
        <f t="shared" si="11"/>
        <v>67580.666666666672</v>
      </c>
    </row>
    <row r="24" spans="1:15" s="8" customFormat="1">
      <c r="A24" s="17">
        <v>4</v>
      </c>
      <c r="B24" s="30" t="s">
        <v>29</v>
      </c>
      <c r="C24" s="21" t="s">
        <v>25</v>
      </c>
      <c r="D24" s="22">
        <v>24</v>
      </c>
      <c r="E24" s="16">
        <v>3500</v>
      </c>
      <c r="F24" s="16">
        <v>3498</v>
      </c>
      <c r="G24" s="16">
        <v>3487</v>
      </c>
      <c r="H24" s="16"/>
      <c r="I24" s="16"/>
      <c r="J24" s="16">
        <f t="shared" si="6"/>
        <v>3495</v>
      </c>
      <c r="K24" s="17">
        <f t="shared" si="7"/>
        <v>3</v>
      </c>
      <c r="L24" s="17">
        <f t="shared" si="8"/>
        <v>7</v>
      </c>
      <c r="M24" s="17">
        <f t="shared" si="9"/>
        <v>0.20028612303290413</v>
      </c>
      <c r="N24" s="17" t="str">
        <f t="shared" si="10"/>
        <v>ОДНОРОДНЫЕ</v>
      </c>
      <c r="O24" s="16">
        <f t="shared" si="11"/>
        <v>83880</v>
      </c>
    </row>
    <row r="25" spans="1:15" s="8" customFormat="1" ht="14.4" customHeight="1">
      <c r="A25" s="17">
        <v>5</v>
      </c>
      <c r="B25" s="20"/>
      <c r="C25" s="21"/>
      <c r="D25" s="22"/>
      <c r="E25" s="16">
        <v>261080</v>
      </c>
      <c r="F25" s="16">
        <v>260634</v>
      </c>
      <c r="G25" s="16">
        <v>257338</v>
      </c>
      <c r="H25" s="14"/>
      <c r="I25" s="6"/>
      <c r="J25" s="6">
        <f>AVERAGE(E25:I25)</f>
        <v>259684</v>
      </c>
      <c r="K25" s="7">
        <f>COUNT(E25:I25)</f>
        <v>3</v>
      </c>
      <c r="L25" s="7">
        <f>STDEV(E25:I25)</f>
        <v>2043.8972576917852</v>
      </c>
      <c r="M25" s="7">
        <f>L25/J25*100</f>
        <v>0.78707092377342658</v>
      </c>
      <c r="N25" s="7" t="str">
        <f>IF(M25&lt;33,"ОДНОРОДНЫЕ","НЕОДНОРОДНЫЕ")</f>
        <v>ОДНОРОДНЫЕ</v>
      </c>
      <c r="O25" s="6">
        <f>D25*J25</f>
        <v>0</v>
      </c>
    </row>
    <row r="26" spans="1:15" s="10" customFormat="1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5" s="31" customFormat="1" ht="14.4" customHeight="1">
      <c r="A27" s="36" t="s">
        <v>33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s="31" customFormat="1" ht="18.75" customHeight="1">
      <c r="A28" s="36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31" customFormat="1" ht="13.8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s="31" customFormat="1" ht="18" customHeight="1">
      <c r="A30" s="33" t="s">
        <v>34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</sheetData>
  <mergeCells count="17"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30:O3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2021-07-26T05:41:31Z</dcterms:modified>
</cp:coreProperties>
</file>