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5" i="1"/>
  <c r="K25"/>
  <c r="J25"/>
  <c r="O25" s="1"/>
  <c r="J26"/>
  <c r="O26" s="1"/>
  <c r="K26"/>
  <c r="L26"/>
  <c r="J27"/>
  <c r="O27" s="1"/>
  <c r="K27"/>
  <c r="L27"/>
  <c r="J30"/>
  <c r="O30" s="1"/>
  <c r="K30"/>
  <c r="L30"/>
  <c r="J28"/>
  <c r="O28" s="1"/>
  <c r="K28"/>
  <c r="L28"/>
  <c r="J29"/>
  <c r="O29" s="1"/>
  <c r="K29"/>
  <c r="L29"/>
  <c r="J22"/>
  <c r="O22" s="1"/>
  <c r="K22"/>
  <c r="L22"/>
  <c r="J24"/>
  <c r="O24" s="1"/>
  <c r="K24"/>
  <c r="L24"/>
  <c r="M25" l="1"/>
  <c r="N25" s="1"/>
  <c r="M26"/>
  <c r="N26" s="1"/>
  <c r="M22"/>
  <c r="N22" s="1"/>
  <c r="M29"/>
  <c r="N29" s="1"/>
  <c r="M30"/>
  <c r="N30" s="1"/>
  <c r="M27"/>
  <c r="N27" s="1"/>
  <c r="M28"/>
  <c r="N28" s="1"/>
  <c r="M24"/>
  <c r="N24" s="1"/>
  <c r="J21"/>
  <c r="O21" s="1"/>
  <c r="L31"/>
  <c r="J31"/>
  <c r="O31" s="1"/>
  <c r="K31"/>
  <c r="M31" l="1"/>
  <c r="N31" s="1"/>
  <c r="L21"/>
  <c r="M21" s="1"/>
  <c r="N21" s="1"/>
  <c r="K21"/>
  <c r="K23"/>
  <c r="L23"/>
  <c r="J23"/>
  <c r="O23" s="1"/>
  <c r="C18" s="1"/>
  <c r="M23" l="1"/>
  <c r="N23" s="1"/>
</calcChain>
</file>

<file path=xl/sharedStrings.xml><?xml version="1.0" encoding="utf-8"?>
<sst xmlns="http://schemas.openxmlformats.org/spreadsheetml/2006/main" count="60" uniqueCount="49">
  <si>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</si>
  <si>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</si>
  <si>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</si>
  <si>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</si>
  <si>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</si>
  <si>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</si>
  <si>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</si>
  <si>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</si>
  <si>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</si>
  <si>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</si>
  <si>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</si>
  <si>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</si>
  <si>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</si>
  <si>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</si>
  <si>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</si>
  <si>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</si>
  <si>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</si>
  <si>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</si>
  <si>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</si>
  <si>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</si>
  <si>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</si>
  <si>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</si>
  <si>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</si>
  <si>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</si>
  <si>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</si>
  <si>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флакон</t>
  </si>
  <si>
    <t>туба</t>
  </si>
  <si>
    <t>Упаковка</t>
  </si>
  <si>
    <t>Крем средство для кухни 0,5л</t>
  </si>
  <si>
    <t>Средство для удаления жира на кухне с курком 500мл</t>
  </si>
  <si>
    <t>Гель для посуды с дозатором капельницей 500мл</t>
  </si>
  <si>
    <t>Средство для отчистки стекол 500мл</t>
  </si>
  <si>
    <t>Освежитель воздуха 330мл</t>
  </si>
  <si>
    <t>Чистящий порошок 400г</t>
  </si>
  <si>
    <t>Нашатырный спирт 0,5л</t>
  </si>
  <si>
    <t>Средство для унитазов отбеливающее 1л</t>
  </si>
  <si>
    <t>Средство для очистки канализационных труб 1000мл</t>
  </si>
  <si>
    <t>Гель антиржавчина 500мл</t>
  </si>
  <si>
    <t>КП вх.3040 от 14.07.2021</t>
  </si>
  <si>
    <t>КП вх.3041 от 14.07.2021</t>
  </si>
  <si>
    <t>КП вх.3042 от 14.07.2021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</si>
  <si>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</si>
  <si>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415 205,00 (четыреста пятнадцать тысяч двести пять) рублей.</t>
  </si>
  <si>
    <t>к Извещению о проведении закупки</t>
  </si>
  <si>
    <t>№ 198-21н</t>
  </si>
  <si>
    <t>только субъекты малого и среднего предпринимательства</t>
  </si>
  <si>
    <t xml:space="preserve">на поставку моющих средств путем запроса котировок </t>
  </si>
  <si>
    <t xml:space="preserve">в электронной форме, участниками которого могут являться </t>
  </si>
  <si>
    <t xml:space="preserve">Приложение № 4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</si>
</sst>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abSelected="1" topLeftCell="A12" zoomScale="85" zoomScaleNormal="85" zoomScalePageLayoutView="70" workbookViewId="0">
      <selection sqref="A1:O36"/>
    </sheetView>
  </sheetViews>
  <sheetFormatPr defaultColWidth="9.109375" defaultRowHeight="14.4"/>
  <cols>
    <col min="1" max="1" width="9.109375" style="2"/>
    <col min="2" max="2" width="27.33203125" style="2" customWidth="1"/>
    <col min="3" max="3" width="9.109375" style="2"/>
    <col min="4" max="4" width="9.109375" style="17"/>
    <col min="5" max="5" width="14.88671875" style="3" customWidth="1"/>
    <col min="6" max="8" width="14.6640625" style="3" customWidth="1"/>
    <col min="9" max="9" width="14.441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42" t="s">
        <v>48</v>
      </c>
    </row>
    <row r="2" spans="1:15">
      <c r="A2" s="15"/>
      <c r="B2" s="15"/>
      <c r="C2" s="15"/>
      <c r="K2" s="15"/>
      <c r="L2" s="15"/>
      <c r="M2" s="15"/>
      <c r="N2" s="15"/>
      <c r="O2" s="42" t="s">
        <v>43</v>
      </c>
    </row>
    <row r="3" spans="1:15">
      <c r="A3" s="15"/>
      <c r="B3" s="15"/>
      <c r="C3" s="15"/>
      <c r="K3" s="15"/>
      <c r="L3" s="15"/>
      <c r="M3" s="15"/>
      <c r="N3" s="15"/>
      <c r="O3" s="42" t="s">
        <v>46</v>
      </c>
    </row>
    <row r="4" spans="1:15">
      <c r="A4" s="27"/>
      <c r="B4" s="27"/>
      <c r="C4" s="27"/>
      <c r="D4" s="27"/>
      <c r="K4" s="27"/>
      <c r="L4" s="27"/>
      <c r="M4" s="27"/>
      <c r="N4" s="27"/>
      <c r="O4" s="42" t="s">
        <v>47</v>
      </c>
    </row>
    <row r="5" spans="1:15">
      <c r="A5" s="27"/>
      <c r="B5" s="27"/>
      <c r="C5" s="27"/>
      <c r="D5" s="27"/>
      <c r="K5" s="27"/>
      <c r="L5" s="27"/>
      <c r="M5" s="27"/>
      <c r="N5" s="27"/>
      <c r="O5" s="42" t="s">
        <v>45</v>
      </c>
    </row>
    <row r="6" spans="1:15">
      <c r="A6" s="15"/>
      <c r="B6" s="15"/>
      <c r="C6" s="15"/>
      <c r="K6" s="15"/>
      <c r="L6" s="15"/>
      <c r="M6" s="15"/>
      <c r="N6" s="15"/>
      <c r="O6" s="42" t="s">
        <v>44</v>
      </c>
    </row>
    <row r="7" spans="1:15">
      <c r="A7" s="15"/>
      <c r="B7" s="15"/>
      <c r="C7" s="15"/>
      <c r="K7" s="15"/>
      <c r="L7" s="15"/>
      <c r="M7" s="15"/>
      <c r="N7" s="15"/>
    </row>
    <row r="8" spans="1:15">
      <c r="A8" s="15"/>
      <c r="B8" s="15"/>
      <c r="C8" s="15"/>
      <c r="K8" s="15"/>
      <c r="L8" s="15"/>
      <c r="M8" s="15"/>
      <c r="N8" s="15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33" t="s">
        <v>20</v>
      </c>
      <c r="M13" s="33"/>
      <c r="N13" s="8"/>
      <c r="O13" s="4" t="s">
        <v>18</v>
      </c>
    </row>
    <row r="14" spans="1:15" ht="18">
      <c r="O14" s="5"/>
    </row>
    <row r="15" spans="1:15" ht="18">
      <c r="B15" s="34" t="s">
        <v>19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/>
    </row>
    <row r="18" spans="1:15" s="8" customFormat="1" ht="43.2" customHeight="1">
      <c r="A18" s="37" t="s">
        <v>14</v>
      </c>
      <c r="B18" s="38"/>
      <c r="C18" s="39">
        <f>SUMIF(O21:O31,"&gt;0")</f>
        <v>455859.33333333331</v>
      </c>
      <c r="D18" s="38"/>
      <c r="E18" s="18" t="s">
        <v>40</v>
      </c>
      <c r="F18" s="18" t="s">
        <v>38</v>
      </c>
      <c r="G18" s="18" t="s">
        <v>39</v>
      </c>
      <c r="H18" s="18"/>
      <c r="I18" s="18"/>
      <c r="J18" s="6"/>
      <c r="K18" s="7"/>
      <c r="L18" s="7"/>
      <c r="M18" s="7"/>
      <c r="N18" s="7"/>
      <c r="O18" s="6"/>
    </row>
    <row r="19" spans="1:15" s="8" customFormat="1" ht="30" customHeight="1">
      <c r="A19" s="31" t="s">
        <v>0</v>
      </c>
      <c r="B19" s="31" t="s">
        <v>1</v>
      </c>
      <c r="C19" s="31" t="s">
        <v>2</v>
      </c>
      <c r="D19" s="31"/>
      <c r="E19" s="13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40" t="s">
        <v>15</v>
      </c>
      <c r="K19" s="31" t="s">
        <v>11</v>
      </c>
      <c r="L19" s="31" t="s">
        <v>12</v>
      </c>
      <c r="M19" s="31" t="s">
        <v>13</v>
      </c>
      <c r="N19" s="31" t="s">
        <v>9</v>
      </c>
      <c r="O19" s="36" t="s">
        <v>10</v>
      </c>
    </row>
    <row r="20" spans="1:15" s="8" customFormat="1" ht="28.8">
      <c r="A20" s="31"/>
      <c r="B20" s="31"/>
      <c r="C20" s="7" t="s">
        <v>3</v>
      </c>
      <c r="D20" s="16" t="s">
        <v>4</v>
      </c>
      <c r="E20" s="19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41"/>
      <c r="K20" s="31"/>
      <c r="L20" s="31"/>
      <c r="M20" s="31"/>
      <c r="N20" s="31"/>
      <c r="O20" s="36"/>
    </row>
    <row r="21" spans="1:15" s="24" customFormat="1" ht="28.8" customHeight="1">
      <c r="A21" s="20">
        <v>1</v>
      </c>
      <c r="B21" s="28" t="s">
        <v>30</v>
      </c>
      <c r="C21" s="21" t="s">
        <v>25</v>
      </c>
      <c r="D21" s="22">
        <v>624</v>
      </c>
      <c r="E21" s="23">
        <v>75</v>
      </c>
      <c r="F21" s="23">
        <v>65</v>
      </c>
      <c r="G21" s="23">
        <v>70</v>
      </c>
      <c r="H21" s="23"/>
      <c r="I21" s="23"/>
      <c r="J21" s="23">
        <f t="shared" ref="J21" si="0">AVERAGE(E21:I21)</f>
        <v>70</v>
      </c>
      <c r="K21" s="20">
        <f t="shared" ref="K21" si="1">COUNT(E21:I21)</f>
        <v>3</v>
      </c>
      <c r="L21" s="20">
        <f t="shared" ref="L21" si="2">STDEV(E21:I21)</f>
        <v>5</v>
      </c>
      <c r="M21" s="20">
        <f t="shared" ref="M21" si="3">L21/J21*100</f>
        <v>7.1428571428571423</v>
      </c>
      <c r="N21" s="20" t="str">
        <f t="shared" ref="N21" si="4">IF(M21&lt;33,"ОДНОРОДНЫЕ","НЕОДНОРОДНЫЕ")</f>
        <v>ОДНОРОДНЫЕ</v>
      </c>
      <c r="O21" s="23">
        <f t="shared" ref="O21" si="5">D21*J21</f>
        <v>43680</v>
      </c>
    </row>
    <row r="22" spans="1:15" s="24" customFormat="1" ht="27" customHeight="1">
      <c r="A22" s="20">
        <v>2</v>
      </c>
      <c r="B22" s="29" t="s">
        <v>31</v>
      </c>
      <c r="C22" s="22" t="s">
        <v>25</v>
      </c>
      <c r="D22" s="22">
        <v>650</v>
      </c>
      <c r="E22" s="23">
        <v>90</v>
      </c>
      <c r="F22" s="23">
        <v>80</v>
      </c>
      <c r="G22" s="25">
        <v>85</v>
      </c>
      <c r="H22" s="23"/>
      <c r="I22" s="23"/>
      <c r="J22" s="23">
        <f>AVERAGE(E22:I22)</f>
        <v>85</v>
      </c>
      <c r="K22" s="20">
        <f>COUNT(E22:I22)</f>
        <v>3</v>
      </c>
      <c r="L22" s="20">
        <f>STDEV(E22:I22)</f>
        <v>5</v>
      </c>
      <c r="M22" s="20">
        <f>L22/J22*100</f>
        <v>5.8823529411764701</v>
      </c>
      <c r="N22" s="20" t="str">
        <f>IF(M22&lt;33,"ОДНОРОДНЫЕ","НЕОДНОРОДНЫЕ")</f>
        <v>ОДНОРОДНЫЕ</v>
      </c>
      <c r="O22" s="23">
        <f>D22*J22</f>
        <v>55250</v>
      </c>
    </row>
    <row r="23" spans="1:15" s="24" customFormat="1" ht="13.2" customHeight="1">
      <c r="A23" s="20">
        <v>3</v>
      </c>
      <c r="B23" s="28" t="s">
        <v>33</v>
      </c>
      <c r="C23" s="21" t="s">
        <v>27</v>
      </c>
      <c r="D23" s="22">
        <v>1270</v>
      </c>
      <c r="E23" s="23">
        <v>60</v>
      </c>
      <c r="F23" s="23">
        <v>45</v>
      </c>
      <c r="G23" s="23">
        <v>55</v>
      </c>
      <c r="H23" s="23"/>
      <c r="I23" s="23"/>
      <c r="J23" s="23">
        <f t="shared" ref="J23" si="6">AVERAGE(E23:I23)</f>
        <v>53.333333333333336</v>
      </c>
      <c r="K23" s="20">
        <f t="shared" ref="K23" si="7">COUNT(E23:I23)</f>
        <v>3</v>
      </c>
      <c r="L23" s="20">
        <f t="shared" ref="L23" si="8">STDEV(E23:I23)</f>
        <v>7.6376261582597138</v>
      </c>
      <c r="M23" s="20">
        <f t="shared" ref="M23" si="9">L23/J23*100</f>
        <v>14.320549046736964</v>
      </c>
      <c r="N23" s="20" t="str">
        <f t="shared" ref="N23" si="10">IF(M23&lt;33,"ОДНОРОДНЫЕ","НЕОДНОРОДНЫЕ")</f>
        <v>ОДНОРОДНЫЕ</v>
      </c>
      <c r="O23" s="23">
        <f t="shared" ref="O23" si="11">D23*J23</f>
        <v>67733.333333333343</v>
      </c>
    </row>
    <row r="24" spans="1:15" s="24" customFormat="1" ht="13.2" customHeight="1">
      <c r="A24" s="20">
        <v>4</v>
      </c>
      <c r="B24" s="28" t="s">
        <v>32</v>
      </c>
      <c r="C24" s="21" t="s">
        <v>25</v>
      </c>
      <c r="D24" s="22">
        <v>736</v>
      </c>
      <c r="E24" s="23">
        <v>75</v>
      </c>
      <c r="F24" s="23">
        <v>65</v>
      </c>
      <c r="G24" s="23">
        <v>73</v>
      </c>
      <c r="H24" s="23"/>
      <c r="I24" s="23"/>
      <c r="J24" s="23">
        <f t="shared" ref="J24" si="12">AVERAGE(E24:I24)</f>
        <v>71</v>
      </c>
      <c r="K24" s="20">
        <f t="shared" ref="K24" si="13">COUNT(E24:I24)</f>
        <v>3</v>
      </c>
      <c r="L24" s="20">
        <f t="shared" ref="L24" si="14">STDEV(E24:I24)</f>
        <v>5.2915026221291814</v>
      </c>
      <c r="M24" s="20">
        <f t="shared" ref="M24" si="15">L24/J24*100</f>
        <v>7.4528205945481432</v>
      </c>
      <c r="N24" s="20" t="str">
        <f t="shared" ref="N24" si="16">IF(M24&lt;33,"ОДНОРОДНЫЕ","НЕОДНОРОДНЫЕ")</f>
        <v>ОДНОРОДНЫЕ</v>
      </c>
      <c r="O24" s="23">
        <f t="shared" ref="O24" si="17">D24*J24</f>
        <v>52256</v>
      </c>
    </row>
    <row r="25" spans="1:15" s="24" customFormat="1" ht="13.2" customHeight="1">
      <c r="A25" s="20">
        <v>5</v>
      </c>
      <c r="B25" s="28" t="s">
        <v>34</v>
      </c>
      <c r="C25" s="21" t="s">
        <v>25</v>
      </c>
      <c r="D25" s="22">
        <v>454</v>
      </c>
      <c r="E25" s="23">
        <v>55</v>
      </c>
      <c r="F25" s="23">
        <v>45</v>
      </c>
      <c r="G25" s="23">
        <v>50</v>
      </c>
      <c r="H25" s="23"/>
      <c r="I25" s="23"/>
      <c r="J25" s="23">
        <f t="shared" ref="J25" si="18">AVERAGE(E25:I25)</f>
        <v>50</v>
      </c>
      <c r="K25" s="20">
        <f t="shared" ref="K25" si="19">COUNT(E25:I25)</f>
        <v>3</v>
      </c>
      <c r="L25" s="20">
        <f t="shared" ref="L25" si="20">STDEV(E25:I25)</f>
        <v>5</v>
      </c>
      <c r="M25" s="20">
        <f t="shared" ref="M25" si="21">L25/J25*100</f>
        <v>10</v>
      </c>
      <c r="N25" s="20" t="str">
        <f t="shared" ref="N25" si="22">IF(M25&lt;33,"ОДНОРОДНЫЕ","НЕОДНОРОДНЫЕ")</f>
        <v>ОДНОРОДНЫЕ</v>
      </c>
      <c r="O25" s="23">
        <f t="shared" ref="O25" si="23">D25*J25</f>
        <v>22700</v>
      </c>
    </row>
    <row r="26" spans="1:15" s="24" customFormat="1" ht="28.8" customHeight="1">
      <c r="A26" s="20">
        <v>6</v>
      </c>
      <c r="B26" s="28" t="s">
        <v>35</v>
      </c>
      <c r="C26" s="21" t="s">
        <v>25</v>
      </c>
      <c r="D26" s="22">
        <v>410</v>
      </c>
      <c r="E26" s="23">
        <v>170</v>
      </c>
      <c r="F26" s="23">
        <v>150</v>
      </c>
      <c r="G26" s="23">
        <v>165</v>
      </c>
      <c r="H26" s="23"/>
      <c r="I26" s="23"/>
      <c r="J26" s="23">
        <f t="shared" ref="J26:J30" si="24">AVERAGE(E26:I26)</f>
        <v>161.66666666666666</v>
      </c>
      <c r="K26" s="20">
        <f t="shared" ref="K26:K30" si="25">COUNT(E26:I26)</f>
        <v>3</v>
      </c>
      <c r="L26" s="20">
        <f t="shared" ref="L26:L30" si="26">STDEV(E26:I26)</f>
        <v>10.40832999733078</v>
      </c>
      <c r="M26" s="20">
        <f t="shared" ref="M26:M30" si="27">L26/J26*100</f>
        <v>6.4381422663901731</v>
      </c>
      <c r="N26" s="20" t="str">
        <f t="shared" ref="N26:N30" si="28">IF(M26&lt;33,"ОДНОРОДНЫЕ","НЕОДНОРОДНЫЕ")</f>
        <v>ОДНОРОДНЫЕ</v>
      </c>
      <c r="O26" s="23">
        <f t="shared" ref="O26:O30" si="29">D26*J26</f>
        <v>66283.333333333328</v>
      </c>
    </row>
    <row r="27" spans="1:15" s="24" customFormat="1" ht="28.2" customHeight="1">
      <c r="A27" s="20">
        <v>7</v>
      </c>
      <c r="B27" s="28" t="s">
        <v>36</v>
      </c>
      <c r="C27" s="21" t="s">
        <v>25</v>
      </c>
      <c r="D27" s="22">
        <v>235</v>
      </c>
      <c r="E27" s="23">
        <v>110</v>
      </c>
      <c r="F27" s="23">
        <v>95</v>
      </c>
      <c r="G27" s="23">
        <v>105</v>
      </c>
      <c r="H27" s="23"/>
      <c r="I27" s="23"/>
      <c r="J27" s="23">
        <f>AVERAGE(E27:I27)</f>
        <v>103.33333333333333</v>
      </c>
      <c r="K27" s="20">
        <f>COUNT(E27:I27)</f>
        <v>3</v>
      </c>
      <c r="L27" s="20">
        <f>STDEV(E27:I27)</f>
        <v>7.6376261582597733</v>
      </c>
      <c r="M27" s="20">
        <f>L27/J27*100</f>
        <v>7.3912511208965554</v>
      </c>
      <c r="N27" s="20" t="str">
        <f>IF(M27&lt;33,"ОДНОРОДНЫЕ","НЕОДНОРОДНЫЕ")</f>
        <v>ОДНОРОДНЫЕ</v>
      </c>
      <c r="O27" s="23">
        <f>D27*J27</f>
        <v>24283.333333333332</v>
      </c>
    </row>
    <row r="28" spans="1:15" s="24" customFormat="1" ht="13.2" customHeight="1">
      <c r="A28" s="20">
        <v>8</v>
      </c>
      <c r="B28" s="28" t="s">
        <v>28</v>
      </c>
      <c r="C28" s="21" t="s">
        <v>26</v>
      </c>
      <c r="D28" s="22">
        <v>550</v>
      </c>
      <c r="E28" s="23">
        <v>115</v>
      </c>
      <c r="F28" s="23">
        <v>100</v>
      </c>
      <c r="G28" s="23">
        <v>110</v>
      </c>
      <c r="H28" s="23"/>
      <c r="I28" s="23"/>
      <c r="J28" s="23">
        <f>AVERAGE(E28:I28)</f>
        <v>108.33333333333333</v>
      </c>
      <c r="K28" s="20">
        <f>COUNT(E28:I28)</f>
        <v>3</v>
      </c>
      <c r="L28" s="20">
        <f>STDEV(E28:I28)</f>
        <v>7.6376261582596543</v>
      </c>
      <c r="M28" s="20">
        <f>L28/J28*100</f>
        <v>7.0501164537781422</v>
      </c>
      <c r="N28" s="20" t="str">
        <f>IF(M28&lt;33,"ОДНОРОДНЫЕ","НЕОДНОРОДНЫЕ")</f>
        <v>ОДНОРОДНЫЕ</v>
      </c>
      <c r="O28" s="23">
        <f>D28*J28</f>
        <v>59583.333333333328</v>
      </c>
    </row>
    <row r="29" spans="1:15" s="24" customFormat="1" ht="28.8" customHeight="1">
      <c r="A29" s="20">
        <v>9</v>
      </c>
      <c r="B29" s="28" t="s">
        <v>29</v>
      </c>
      <c r="C29" s="21" t="s">
        <v>25</v>
      </c>
      <c r="D29" s="22">
        <v>472</v>
      </c>
      <c r="E29" s="23">
        <v>140</v>
      </c>
      <c r="F29" s="23">
        <v>120</v>
      </c>
      <c r="G29" s="23">
        <v>135</v>
      </c>
      <c r="H29" s="23"/>
      <c r="I29" s="23"/>
      <c r="J29" s="23">
        <f>AVERAGE(E29:I29)</f>
        <v>131.66666666666666</v>
      </c>
      <c r="K29" s="20">
        <f>COUNT(E29:I29)</f>
        <v>3</v>
      </c>
      <c r="L29" s="20">
        <f>STDEV(E29:I29)</f>
        <v>10.408329997330606</v>
      </c>
      <c r="M29" s="20">
        <f>L29/J29*100</f>
        <v>7.9050607574662841</v>
      </c>
      <c r="N29" s="20" t="str">
        <f>IF(M29&lt;33,"ОДНОРОДНЫЕ","НЕОДНОРОДНЫЕ")</f>
        <v>ОДНОРОДНЫЕ</v>
      </c>
      <c r="O29" s="23">
        <f>D29*J29</f>
        <v>62146.666666666664</v>
      </c>
    </row>
    <row r="30" spans="1:15" s="24" customFormat="1" ht="14.4" customHeight="1">
      <c r="A30" s="20">
        <v>10</v>
      </c>
      <c r="B30" s="28" t="s">
        <v>37</v>
      </c>
      <c r="C30" s="21" t="s">
        <v>25</v>
      </c>
      <c r="D30" s="22">
        <v>22</v>
      </c>
      <c r="E30" s="23">
        <v>95</v>
      </c>
      <c r="F30" s="23">
        <v>80</v>
      </c>
      <c r="G30" s="23">
        <v>90</v>
      </c>
      <c r="H30" s="23"/>
      <c r="I30" s="23"/>
      <c r="J30" s="23">
        <f t="shared" si="24"/>
        <v>88.333333333333329</v>
      </c>
      <c r="K30" s="20">
        <f t="shared" si="25"/>
        <v>3</v>
      </c>
      <c r="L30" s="20">
        <f t="shared" si="26"/>
        <v>7.6376261582597733</v>
      </c>
      <c r="M30" s="20">
        <f t="shared" si="27"/>
        <v>8.646369235765782</v>
      </c>
      <c r="N30" s="20" t="str">
        <f t="shared" si="28"/>
        <v>ОДНОРОДНЫЕ</v>
      </c>
      <c r="O30" s="23">
        <f t="shared" si="29"/>
        <v>1943.3333333333333</v>
      </c>
    </row>
    <row r="31" spans="1:15" s="24" customFormat="1" ht="13.2" customHeight="1">
      <c r="A31" s="20"/>
      <c r="B31" s="20"/>
      <c r="C31" s="20"/>
      <c r="D31" s="26"/>
      <c r="E31" s="23">
        <v>488640</v>
      </c>
      <c r="F31" s="23">
        <v>415205</v>
      </c>
      <c r="G31" s="23">
        <v>463733</v>
      </c>
      <c r="H31" s="23"/>
      <c r="I31" s="23"/>
      <c r="J31" s="23">
        <f>AVERAGE(E31:I31)</f>
        <v>455859.33333333331</v>
      </c>
      <c r="K31" s="20">
        <f>COUNT(E31:I31)</f>
        <v>3</v>
      </c>
      <c r="L31" s="20">
        <f>STDEV(E31:I31)</f>
        <v>37345.291220357525</v>
      </c>
      <c r="M31" s="20">
        <f>L31/J31*100</f>
        <v>8.1922839985048448</v>
      </c>
      <c r="N31" s="20" t="str">
        <f>IF(M31&lt;33,"ОДНОРОДНЫЕ","НЕОДНОРОДНЫЕ")</f>
        <v>ОДНОРОДНЫЕ</v>
      </c>
      <c r="O31" s="23">
        <f>D31*J31</f>
        <v>0</v>
      </c>
    </row>
    <row r="32" spans="1:15" s="10" customFormat="1" ht="13.2" customHeight="1">
      <c r="A32" s="8"/>
      <c r="B32" s="8"/>
      <c r="C32" s="8"/>
      <c r="D32" s="8"/>
      <c r="E32" s="9"/>
      <c r="F32" s="9"/>
      <c r="G32" s="9"/>
      <c r="H32" s="9"/>
      <c r="I32" s="9"/>
      <c r="J32" s="9"/>
      <c r="K32" s="8"/>
      <c r="L32" s="8"/>
      <c r="M32" s="8"/>
      <c r="N32" s="8"/>
      <c r="O32" s="9"/>
    </row>
    <row r="33" spans="1:15" s="30" customFormat="1" ht="14.4" customHeight="1">
      <c r="A33" s="35" t="s">
        <v>41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s="30" customFormat="1" ht="18.75" customHeight="1">
      <c r="A34" s="35" t="s">
        <v>24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s="30" customFormat="1" ht="13.8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 s="30" customFormat="1" ht="18" customHeight="1">
      <c r="A36" s="32" t="s">
        <v>42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</sheetData>
  <mergeCells count="17">
    <mergeCell ref="B19:B20"/>
    <mergeCell ref="C19:D19"/>
    <mergeCell ref="A36:O36"/>
    <mergeCell ref="L13:M13"/>
    <mergeCell ref="B15:N15"/>
    <mergeCell ref="A33:O33"/>
    <mergeCell ref="A34:O34"/>
    <mergeCell ref="A35:O3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1:N31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31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2021-07-26T05:05:44Z</dcterms:modified>
</cp:coreProperties>
</file>