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O23" s="1"/>
  <c r="K23"/>
  <c r="L23"/>
  <c r="K21"/>
  <c r="L22"/>
  <c r="K22"/>
  <c r="J22"/>
  <c r="O22" s="1"/>
  <c r="L24"/>
  <c r="J24"/>
  <c r="O24" s="1"/>
  <c r="K24"/>
  <c r="M24" l="1"/>
  <c r="N24" s="1"/>
  <c r="M23"/>
  <c r="N23" s="1"/>
  <c r="L21"/>
  <c r="J21"/>
  <c r="O21" s="1"/>
  <c r="M22"/>
  <c r="N22" s="1"/>
  <c r="C18" l="1"/>
  <c r="M21"/>
  <c r="N2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<sst xmlns="http://schemas.openxmlformats.org/spreadsheetml/2006/main" count="45" uniqueCount="40">
  <si>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</si>
  <si>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</si>
  <si>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</si>
  <si>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</si>
  <si>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</si>
  <si>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</si>
  <si>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</si>
  <si>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</si>
  <si>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</si>
  <si>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</si>
  <si>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</si>
  <si>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</si>
  <si>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</si>
  <si>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</si>
  <si>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</si>
  <si>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</si>
  <si>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</si>
  <si>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</si>
  <si>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</si>
  <si>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</si>
  <si>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</si>
  <si>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</si>
  <si>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</si>
  <si>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</si>
  <si>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</si>
  <si>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Тест-системы для определения концентрации D- димера на  иммунохимическомэкспресс-анализаторе  cobas h 232</t>
  </si>
  <si>
    <t>Тест-полоски для определения ТРОПОНИНА Т на иммунохимическом экспресс-анализаторе  cobas h 232</t>
  </si>
  <si>
    <t>уп.</t>
  </si>
  <si>
    <t>КП вх.3114 от 19.07.2021</t>
  </si>
  <si>
    <t>КП вх.3113 от 19.07.2021</t>
  </si>
  <si>
    <t>КП вх.3112 от 19.07.2021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</si>
  <si>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</si>
  <si>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1 084 038,60 (один миллион восемьдесят четыре тысячи тридцать восемь рублей шестьдесят копеек) рублей.</t>
  </si>
  <si>
    <t>ИТОГО:</t>
  </si>
  <si>
    <t>к Извещению о проведении закупки</t>
  </si>
  <si>
    <t>№ 192-21н</t>
  </si>
  <si>
    <t xml:space="preserve">Приложение № 4 </t>
  </si>
  <si>
    <t xml:space="preserve">путем запроса котировок в электронной форме, </t>
  </si>
  <si>
    <t xml:space="preserve">на поставку реактивов для экспресс анализатора Cobas 232 </t>
  </si>
  <si>
    <t>участниками которого могут являться только субъекты малого и среднего предпринимательства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</si>
</sst>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topLeftCell="A4" zoomScale="85" zoomScaleNormal="85" zoomScalePageLayoutView="70" workbookViewId="0">
      <selection activeCell="J16" sqref="J16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7" t="s">
        <v>36</v>
      </c>
    </row>
    <row r="2" spans="1:15">
      <c r="A2" s="11"/>
      <c r="B2" s="11"/>
      <c r="C2" s="11"/>
      <c r="D2" s="11"/>
      <c r="K2" s="11"/>
      <c r="L2" s="11"/>
      <c r="M2" s="11"/>
      <c r="N2" s="11"/>
      <c r="O2" s="37" t="s">
        <v>34</v>
      </c>
    </row>
    <row r="3" spans="1:15">
      <c r="A3" s="11"/>
      <c r="B3" s="11"/>
      <c r="C3" s="11"/>
      <c r="D3" s="11"/>
      <c r="K3" s="11"/>
      <c r="L3" s="11"/>
      <c r="M3" s="11"/>
      <c r="N3" s="11"/>
      <c r="O3" s="37" t="s">
        <v>38</v>
      </c>
    </row>
    <row r="4" spans="1:15">
      <c r="A4" s="24"/>
      <c r="B4" s="24"/>
      <c r="C4" s="24"/>
      <c r="D4" s="24"/>
      <c r="K4" s="24"/>
      <c r="L4" s="24"/>
      <c r="M4" s="24"/>
      <c r="N4" s="24"/>
      <c r="O4" s="37" t="s">
        <v>37</v>
      </c>
    </row>
    <row r="5" spans="1:15">
      <c r="A5" s="24"/>
      <c r="B5" s="24"/>
      <c r="C5" s="24"/>
      <c r="D5" s="24"/>
      <c r="K5" s="24"/>
      <c r="L5" s="24"/>
      <c r="M5" s="24"/>
      <c r="N5" s="24"/>
      <c r="O5" s="37" t="s">
        <v>39</v>
      </c>
    </row>
    <row r="6" spans="1:15">
      <c r="A6" s="11"/>
      <c r="B6" s="11"/>
      <c r="C6" s="11"/>
      <c r="D6" s="11"/>
      <c r="K6" s="11"/>
      <c r="L6" s="11"/>
      <c r="M6" s="11"/>
      <c r="N6" s="11"/>
      <c r="O6" s="38" t="s">
        <v>35</v>
      </c>
    </row>
    <row r="7" spans="1:15">
      <c r="A7" s="11"/>
      <c r="B7" s="11"/>
      <c r="C7" s="11"/>
      <c r="D7" s="11"/>
      <c r="K7" s="11"/>
      <c r="L7" s="11"/>
      <c r="M7" s="11"/>
      <c r="N7" s="11"/>
    </row>
    <row r="8" spans="1:15">
      <c r="A8" s="11"/>
      <c r="B8" s="11"/>
      <c r="C8" s="11"/>
      <c r="D8" s="11"/>
      <c r="K8" s="11"/>
      <c r="L8" s="11"/>
      <c r="M8" s="11"/>
      <c r="N8" s="11"/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9" t="s">
        <v>16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21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17</v>
      </c>
    </row>
    <row r="12" spans="1:15" s="8" customForma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7"/>
    </row>
    <row r="13" spans="1:15" s="8" customFormat="1" ht="28.8" customHeight="1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28" t="s">
        <v>20</v>
      </c>
      <c r="M13" s="28"/>
      <c r="N13" s="6"/>
      <c r="O13" s="4" t="s">
        <v>18</v>
      </c>
    </row>
    <row r="14" spans="1:15" ht="18">
      <c r="O14" s="5"/>
    </row>
    <row r="15" spans="1:15" ht="18"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8" spans="1:15" s="15" customFormat="1" ht="45.6" customHeight="1">
      <c r="A18" s="32" t="s">
        <v>14</v>
      </c>
      <c r="B18" s="33"/>
      <c r="C18" s="34">
        <f>SUMIF(O21:O24,"&gt;0")</f>
        <v>1106803.3999999999</v>
      </c>
      <c r="D18" s="33"/>
      <c r="E18" s="12" t="s">
        <v>28</v>
      </c>
      <c r="F18" s="12" t="s">
        <v>29</v>
      </c>
      <c r="G18" s="12" t="s">
        <v>30</v>
      </c>
      <c r="H18" s="12"/>
      <c r="I18" s="13"/>
      <c r="J18" s="13"/>
      <c r="K18" s="14"/>
      <c r="L18" s="14"/>
      <c r="M18" s="14"/>
      <c r="N18" s="14"/>
      <c r="O18" s="13"/>
    </row>
    <row r="19" spans="1:15" s="15" customFormat="1" ht="30" customHeight="1">
      <c r="A19" s="26" t="s">
        <v>0</v>
      </c>
      <c r="B19" s="26" t="s">
        <v>1</v>
      </c>
      <c r="C19" s="26" t="s">
        <v>2</v>
      </c>
      <c r="D19" s="26"/>
      <c r="E19" s="13" t="s">
        <v>5</v>
      </c>
      <c r="F19" s="13" t="s">
        <v>7</v>
      </c>
      <c r="G19" s="13" t="s">
        <v>8</v>
      </c>
      <c r="H19" s="13" t="s">
        <v>22</v>
      </c>
      <c r="I19" s="13" t="s">
        <v>23</v>
      </c>
      <c r="J19" s="35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1" t="s">
        <v>10</v>
      </c>
    </row>
    <row r="20" spans="1:15" s="15" customFormat="1" ht="13.8">
      <c r="A20" s="26"/>
      <c r="B20" s="26"/>
      <c r="C20" s="14" t="s">
        <v>3</v>
      </c>
      <c r="D20" s="14" t="s">
        <v>4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36"/>
      <c r="K20" s="26"/>
      <c r="L20" s="26"/>
      <c r="M20" s="26"/>
      <c r="N20" s="26"/>
      <c r="O20" s="31"/>
    </row>
    <row r="21" spans="1:15" s="21" customFormat="1" ht="48.6" customHeight="1">
      <c r="A21" s="18">
        <v>1</v>
      </c>
      <c r="B21" s="22" t="s">
        <v>25</v>
      </c>
      <c r="C21" s="23" t="s">
        <v>27</v>
      </c>
      <c r="D21" s="16">
        <v>10</v>
      </c>
      <c r="E21" s="20">
        <v>11856.16</v>
      </c>
      <c r="F21" s="20">
        <v>12282.98</v>
      </c>
      <c r="G21" s="20">
        <v>12176.28</v>
      </c>
      <c r="H21" s="20"/>
      <c r="I21" s="20"/>
      <c r="J21" s="20">
        <f t="shared" ref="J21:J22" si="0">AVERAGE(E21:I21)</f>
        <v>12105.14</v>
      </c>
      <c r="K21" s="18">
        <f t="shared" ref="K21:K22" si="1">COUNT(E21:I21)</f>
        <v>3</v>
      </c>
      <c r="L21" s="18">
        <f t="shared" ref="L21:L22" si="2">STDEV(E21:I21)</f>
        <v>222.12497113115759</v>
      </c>
      <c r="M21" s="18">
        <f t="shared" ref="M21:M22" si="3">L21/J21*100</f>
        <v>1.8349640824571842</v>
      </c>
      <c r="N21" s="18" t="str">
        <f t="shared" ref="N21:N22" si="4">IF(M21&lt;33,"ОДНОРОДНЫЕ","НЕОДНОРОДНЫЕ")</f>
        <v>ОДНОРОДНЫЕ</v>
      </c>
      <c r="O21" s="20">
        <f t="shared" ref="O21:O22" si="5">D21*J21</f>
        <v>121051.4</v>
      </c>
    </row>
    <row r="22" spans="1:15" s="21" customFormat="1" ht="51" customHeight="1">
      <c r="A22" s="18">
        <v>2</v>
      </c>
      <c r="B22" s="22" t="s">
        <v>26</v>
      </c>
      <c r="C22" s="23" t="s">
        <v>27</v>
      </c>
      <c r="D22" s="16">
        <v>100</v>
      </c>
      <c r="E22" s="20">
        <v>9654.77</v>
      </c>
      <c r="F22" s="20">
        <v>10002.34</v>
      </c>
      <c r="G22" s="20">
        <v>9915.4500000000007</v>
      </c>
      <c r="H22" s="20"/>
      <c r="I22" s="20"/>
      <c r="J22" s="20">
        <f t="shared" si="0"/>
        <v>9857.52</v>
      </c>
      <c r="K22" s="18">
        <f t="shared" si="1"/>
        <v>3</v>
      </c>
      <c r="L22" s="18">
        <f t="shared" si="2"/>
        <v>180.88156318430828</v>
      </c>
      <c r="M22" s="18">
        <f t="shared" si="3"/>
        <v>1.8349601439744303</v>
      </c>
      <c r="N22" s="18" t="str">
        <f t="shared" si="4"/>
        <v>ОДНОРОДНЫЕ</v>
      </c>
      <c r="O22" s="20">
        <f t="shared" si="5"/>
        <v>985752</v>
      </c>
    </row>
    <row r="23" spans="1:15" s="21" customFormat="1" ht="18.600000000000001" customHeight="1">
      <c r="A23" s="18">
        <v>3</v>
      </c>
      <c r="B23" s="22" t="s">
        <v>33</v>
      </c>
      <c r="C23" s="23"/>
      <c r="D23" s="19"/>
      <c r="E23" s="20">
        <v>1084038.6000000001</v>
      </c>
      <c r="F23" s="20">
        <v>1123063.8</v>
      </c>
      <c r="G23" s="20">
        <v>1113307.8</v>
      </c>
      <c r="H23" s="20"/>
      <c r="I23" s="20"/>
      <c r="J23" s="20">
        <f t="shared" ref="J23" si="6">AVERAGE(E23:I23)</f>
        <v>1106803.4000000001</v>
      </c>
      <c r="K23" s="18">
        <f t="shared" ref="K23" si="7">COUNT(E23:I23)</f>
        <v>3</v>
      </c>
      <c r="L23" s="18">
        <f t="shared" ref="L23" si="8">STDEV(E23:I23)</f>
        <v>20309.406029720056</v>
      </c>
      <c r="M23" s="18">
        <f t="shared" ref="M23" si="9">L23/J23*100</f>
        <v>1.8349605747253805</v>
      </c>
      <c r="N23" s="18" t="str">
        <f t="shared" ref="N23" si="10">IF(M23&lt;33,"ОДНОРОДНЫЕ","НЕОДНОРОДНЫЕ")</f>
        <v>ОДНОРОДНЫЕ</v>
      </c>
      <c r="O23" s="20">
        <f t="shared" ref="O23" si="11">D23*J23</f>
        <v>0</v>
      </c>
    </row>
    <row r="24" spans="1:15" s="21" customFormat="1" ht="17.399999999999999" customHeight="1">
      <c r="A24" s="18">
        <v>4</v>
      </c>
      <c r="B24" s="17"/>
      <c r="C24" s="18"/>
      <c r="D24" s="19"/>
      <c r="E24" s="20"/>
      <c r="F24" s="20"/>
      <c r="G24" s="20"/>
      <c r="H24" s="20"/>
      <c r="I24" s="20"/>
      <c r="J24" s="20" t="e">
        <f>AVERAGE(E24:I24)</f>
        <v>#DIV/0!</v>
      </c>
      <c r="K24" s="18">
        <f>COUNT(E24:I24)</f>
        <v>0</v>
      </c>
      <c r="L24" s="18" t="e">
        <f>STDEV(E24:I24)</f>
        <v>#DIV/0!</v>
      </c>
      <c r="M24" s="18" t="e">
        <f>L24/J24*100</f>
        <v>#DIV/0!</v>
      </c>
      <c r="N24" s="18" t="e">
        <f>IF(M24&lt;33,"ОДНОРОДНЫЕ","НЕОДНОРОДНЫЕ")</f>
        <v>#DIV/0!</v>
      </c>
      <c r="O24" s="20" t="e">
        <f>D24*J24</f>
        <v>#DIV/0!</v>
      </c>
    </row>
    <row r="25" spans="1:15" s="8" customFormat="1">
      <c r="A25" s="6"/>
      <c r="B25" s="6"/>
      <c r="C25" s="6"/>
      <c r="D25" s="6"/>
      <c r="E25" s="7"/>
      <c r="F25" s="7"/>
      <c r="G25" s="7"/>
      <c r="H25" s="7"/>
      <c r="I25" s="7"/>
      <c r="J25" s="7"/>
      <c r="K25" s="6"/>
      <c r="L25" s="6"/>
      <c r="M25" s="6"/>
      <c r="N25" s="6"/>
      <c r="O25" s="7"/>
    </row>
    <row r="26" spans="1:15" s="25" customFormat="1" ht="14.4" customHeight="1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25" customFormat="1" ht="18.75" customHeight="1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25" customFormat="1" ht="13.8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25" customFormat="1" ht="30" customHeight="1">
      <c r="A29" s="27" t="s">
        <v>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mergeCells count="17">
    <mergeCell ref="N19:N20"/>
    <mergeCell ref="A19:A20"/>
    <mergeCell ref="B19:B20"/>
    <mergeCell ref="C19:D19"/>
    <mergeCell ref="A29:O29"/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</mergeCells>
  <conditionalFormatting sqref="N21:N24">
    <cfRule type="containsText" dxfId="5" priority="16" operator="containsText" text="НЕ">
      <formula>NOT(ISERROR(SEARCH("НЕ",N21)))</formula>
    </cfRule>
    <cfRule type="containsText" dxfId="4" priority="17" operator="containsText" text="ОДНОРОДНЫЕ">
      <formula>NOT(ISERROR(SEARCH("ОДНОРОДНЫЕ",N21)))</formula>
    </cfRule>
    <cfRule type="containsText" dxfId="3" priority="18" operator="containsText" text="НЕОДНОРОДНЫЕ">
      <formula>NOT(ISERROR(SEARCH("НЕОДНОРОДНЫЕ",N21)))</formula>
    </cfRule>
  </conditionalFormatting>
  <conditionalFormatting sqref="N21:N24">
    <cfRule type="containsText" dxfId="2" priority="13" operator="containsText" text="НЕОДНОРОДНЫЕ">
      <formula>NOT(ISERROR(SEARCH("НЕОДНОРОДНЫЕ",N21)))</formula>
    </cfRule>
    <cfRule type="containsText" dxfId="1" priority="14" operator="containsText" text="ОДНОРОДНЫЕ">
      <formula>NOT(ISERROR(SEARCH("ОДНОРОДНЫЕ",N21)))</formula>
    </cfRule>
    <cfRule type="containsText" dxfId="0" priority="15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2021-07-21T01:35:42Z</dcterms:modified>
</cp:coreProperties>
</file>